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06" yWindow="390" windowWidth="10890" windowHeight="9570" activeTab="0"/>
  </bookViews>
  <sheets>
    <sheet name="Лист1" sheetId="1" r:id="rId1"/>
    <sheet name="Формула 2" sheetId="2" state="hidden" r:id="rId2"/>
    <sheet name="Лист2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'Лист1'!$A$3:$AM$106</definedName>
    <definedName name="ОБЪЕМ" localSheetId="0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kalugina</author>
    <author>Aliabeva</author>
  </authors>
  <commentList>
    <comment ref="B15" authorId="0">
      <text>
        <r>
          <rPr>
            <sz val="8"/>
            <rFont val="Tahoma"/>
            <family val="2"/>
          </rPr>
          <t xml:space="preserve">
ПОСЛЕ ЩЕЛЧКА ПО ЯЧЕЙКЕ;
НАЖАТЬ НА КНОПКУ С ТРЕУГОЛЬНИКОМ И ВЫБРАТЬ ИЗ СПИСКА
ДО ПЕЧАТИ ОТРЕГУЛИРОВАТЬ ВЫСОТУ СТРОКИ 
ЛИШНИЕ СТРОЧКИ МОЖНО СКРЫТЬ
</t>
        </r>
      </text>
    </comment>
    <comment ref="Y15" authorId="1">
      <text>
        <r>
          <rPr>
            <sz val="9"/>
            <rFont val="Tahoma"/>
            <family val="2"/>
          </rPr>
          <t xml:space="preserve">
ПОСЛЕ ЩЕЛЧКА ПО ЯЧЕЙКЕ;
НАЖАТЬ НА КНОПКУ С ТРЕУГОЛЬНИКОМ И ВЫБРАТЬ ИЗ СПИСКА
ДО ПЕЧАТИ ОТРЕГУЛИРОВАТЬ ВЫСОТУ СТРОКИ 
ЛИШНИЕ СТРОЧКИ МОЖНО СКРЫТЬ</t>
        </r>
      </text>
    </comment>
    <comment ref="C12" authorId="0">
      <text>
        <r>
          <rPr>
            <sz val="8"/>
            <rFont val="Tahoma"/>
            <family val="2"/>
          </rPr>
          <t>ВВЕСТИ НОМЕР 
ДОЛГОСРОЧНОГО ДОГОВОРА</t>
        </r>
      </text>
    </comment>
    <comment ref="L12" authorId="0">
      <text>
        <r>
          <rPr>
            <sz val="9"/>
            <rFont val="Tahoma"/>
            <family val="2"/>
          </rPr>
          <t>ВВЕСТИ ДАТУ ДОЛГОСРОЧНОГО ДОГОВОРА</t>
        </r>
      </text>
    </comment>
    <comment ref="B10" authorId="1">
      <text>
        <r>
          <rPr>
            <sz val="9"/>
            <rFont val="Tahoma"/>
            <family val="2"/>
          </rPr>
          <t xml:space="preserve">
ВНЕСТИ НАИМЕНОВАНИЕ ОРГАНИЗАЦИИ ПО ДОЛГОСРОЧНОМУ ДОГОВОРУ 
ДАННЫЕ АВТОМАТИЧЕСКИ ПОПАДАЮТ В СЧЕТ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АКТ 
</t>
        </r>
      </text>
    </comment>
    <comment ref="B25" authorId="1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27" authorId="1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</commentList>
</comments>
</file>

<file path=xl/sharedStrings.xml><?xml version="1.0" encoding="utf-8"?>
<sst xmlns="http://schemas.openxmlformats.org/spreadsheetml/2006/main" count="384" uniqueCount="328">
  <si>
    <t>от</t>
  </si>
  <si>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</si>
  <si>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</si>
  <si>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</si>
  <si>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</si>
  <si>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</si>
  <si>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</si>
  <si>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№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</si>
  <si>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</si>
  <si>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</si>
  <si>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</si>
  <si>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</si>
  <si>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</si>
  <si>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</si>
  <si>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</si>
  <si>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</si>
  <si>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Начальнику</t>
  </si>
  <si>
    <t>(ФИО, должность, телефон)</t>
  </si>
  <si>
    <t>Юридический адрес, телефон, факс, электронная почта:</t>
  </si>
  <si>
    <t>Банковские реквизиты юридического лица: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</si>
  <si>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</si>
  <si>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</si>
  <si>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</si>
  <si>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</si>
  <si>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</si>
  <si>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</si>
  <si>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</si>
  <si>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</si>
  <si>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</si>
  <si>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</si>
  <si>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</si>
  <si>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</si>
  <si>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</si>
  <si>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</si>
  <si>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</si>
  <si>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</si>
  <si>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</si>
  <si>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</si>
  <si>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</si>
  <si>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</si>
  <si>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</si>
  <si>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</si>
  <si>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</si>
  <si>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</si>
  <si>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 xml:space="preserve"> Наружный и внутренний осмотр сосуда, работающего под давлением,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</si>
  <si>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</si>
  <si>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</si>
  <si>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</si>
  <si>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</si>
  <si>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</si>
  <si>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</si>
  <si>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</si>
  <si>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</si>
  <si>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</si>
  <si>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</si>
  <si>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</si>
  <si>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</si>
  <si>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</si>
  <si>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</si>
  <si>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</si>
  <si>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</si>
  <si>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</si>
  <si>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</si>
  <si>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</si>
  <si>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</si>
  <si>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</si>
  <si>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</si>
  <si>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</si>
  <si>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</si>
  <si>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</si>
  <si>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</si>
  <si>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</si>
  <si>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</si>
  <si>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</si>
  <si>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</si>
  <si>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</si>
  <si>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</si>
  <si>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</si>
  <si>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</si>
  <si>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</si>
  <si>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</si>
  <si>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</si>
  <si>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</si>
  <si>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</si>
  <si>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</si>
  <si>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</si>
  <si>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</si>
  <si>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</si>
  <si>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</si>
  <si>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</si>
  <si>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</si>
  <si>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</si>
  <si>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 xml:space="preserve"> Наружный и внутренний осмотр сосуда, работающего под давлением, объемом до 10 м³ включительно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</si>
  <si>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</si>
  <si>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до 10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</si>
  <si>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</si>
  <si>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</si>
  <si>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</si>
  <si>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</si>
  <si>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</si>
  <si>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</si>
  <si>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</si>
  <si>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</si>
  <si>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</si>
  <si>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 м³  до 100 м³ включительно</t>
  </si>
  <si>
    <t xml:space="preserve"> 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</si>
  <si>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</si>
  <si>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</si>
  <si>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</si>
  <si>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</si>
  <si>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 xml:space="preserve"> 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</si>
  <si>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</si>
  <si>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500 м³</t>
  </si>
  <si>
    <t xml:space="preserve"> Наружный и внутренний осмотр сосуда, работающего под давлением, объемом свыше 500 м³, недоступного для внутреннего осмотра  </t>
  </si>
  <si>
    <t xml:space="preserve"> Наружный и внутренний осмотр сосуда, работающего под давлением, объемом свыше 500 м³, отработавшего нормативный срок службы</t>
  </si>
  <si>
    <t xml:space="preserve"> 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</si>
  <si>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до 10 м³ включительно</t>
  </si>
  <si>
    <t>Гидравлическое испытание сосуда, работающего под давлением, объемом до 10 м³ включительно, недоступного для внутреннего осмотра</t>
  </si>
  <si>
    <t>Гидравлическое испытание сосуда, работающего под давлением, объемом до 10 м³ включительно, отработавшего нормативный срок службы</t>
  </si>
  <si>
    <t>Гидравлическое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</si>
  <si>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10м³ до 20 м³ включительно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</si>
  <si>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</t>
  </si>
  <si>
    <t>Гидравлическое испытание сосуда, работающего под давлением, объемом свыше 10м³ до 20 м³ включительно, отработавшего нормативный срок службы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</si>
  <si>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</si>
  <si>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</si>
  <si>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</t>
  </si>
  <si>
    <t>Гидравлическое испытание сосуда, работающего под давлением, объемом свыше 20 м³ до 50 м³ включительно,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</si>
  <si>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</si>
  <si>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</si>
  <si>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</t>
  </si>
  <si>
    <t>Гидравлическое испытание сосуда, работающего под давлением, объемом свыше 50 м³ до 100 м³ включительно,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</si>
  <si>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</si>
  <si>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</si>
  <si>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</si>
  <si>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Гидравлическое испытание сосуда, работающего под давлением, объемом свыше 100 м³ до 500 м³ включительно, отработавшего нормативный срок службы</t>
  </si>
  <si>
    <t>Гидравлическое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</si>
  <si>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500 м³</t>
  </si>
  <si>
    <r>
      <t>Гидравлическое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</si>
  <si>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Гидравлическое испытание сосуда, работающего под давлением, объемом свыше 500 м³, отработавшего нормативный срок службы</t>
  </si>
  <si>
    <t>Гидравлическое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</si>
  <si>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до 10 м³ включительно</t>
  </si>
  <si>
    <t>Пневматическое испытание сосуда, работающего под давлением, объемом до 10 м³ включительно, недоступного для внутреннего осмотра</t>
  </si>
  <si>
    <t>Пневматическое испытание сосуда, работающего под давлением, объемом до 10 м³ включительно, отработавшего нормативный срок службы</t>
  </si>
  <si>
    <t>Пневматическое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</si>
  <si>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10м³ до 20 м³ включительно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</si>
  <si>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</t>
  </si>
  <si>
    <t>Пневматическое испытание сосуда, работающего под давлением, объемом свыше 10м³ до 20 м³ включительно, отработавшего нормативный срок службы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</si>
  <si>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</si>
  <si>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</si>
  <si>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</t>
  </si>
  <si>
    <t>Пневматическое испытание сосуда, работающего под давлением, объемом свыше 20 м³ до 50 м³ включительно,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</si>
  <si>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</si>
  <si>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</si>
  <si>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</t>
  </si>
  <si>
    <t>Пневматическое испытание сосуда, работающего под давлением, объемом свыше 50 м³ до 100 м³ включительно,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</si>
  <si>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</si>
  <si>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</si>
  <si>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</si>
  <si>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Пневматическое испытание сосуда, работающего под давлением, объемом свыше 100 м³ до 500 м³ включительно, отработавшего нормативный срок службы</t>
  </si>
  <si>
    <t>Пневматическое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</si>
  <si>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</t>
  </si>
  <si>
    <r>
      <t>Пневматическое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</si>
  <si>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Пневматическое испытание сосуда, работающего под давлением, объемом свыше 500 м³, отработавшего нормативный срок службы</t>
  </si>
  <si>
    <t>Цена без НДС</t>
  </si>
  <si>
    <t>отработавший</t>
  </si>
  <si>
    <t>не отработавший</t>
  </si>
  <si>
    <t>Регистрационный или заводской номер</t>
  </si>
  <si>
    <t>Кран козловой</t>
  </si>
  <si>
    <t>Кран стреловой самоходный, железнодорожный</t>
  </si>
  <si>
    <t>Кран-манипулятор</t>
  </si>
  <si>
    <t>Наименование грузоподъёмного крана (выбрать)</t>
  </si>
  <si>
    <t>Марка или модель</t>
  </si>
  <si>
    <t>Год изготовления</t>
  </si>
  <si>
    <t>Грузоподъемность, кг</t>
  </si>
  <si>
    <t>Адрес нахождения объекта</t>
  </si>
  <si>
    <t>Отработавший/не отработавший срок службы</t>
  </si>
  <si>
    <t>С порядком оформления документов для оказания платных услуг, размещенном на сайте Госпромнадзора ознакомлены.</t>
  </si>
  <si>
    <t>Для взаимодействия по договору назначен:</t>
  </si>
  <si>
    <t xml:space="preserve">     Просим оказать услугу по проведению осмотров и испытаний грузоподъемных кранов (по параметрам согласно паспорту объекта) по долгосрочному договору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</si>
  <si>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</si>
  <si>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>Указать наименование организации заключившей долгосрочный договор (вместо данного текста)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</si>
  <si>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</si>
  <si>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СЧЕТ-ФАКТУРА №</t>
  </si>
  <si>
    <t>г.</t>
  </si>
  <si>
    <t>ЗАКАЗЧИК:</t>
  </si>
  <si>
    <t>ПЛАТЕЛЬЩИК:</t>
  </si>
  <si>
    <t>Счет-фактура выписана на основании договора от</t>
  </si>
  <si>
    <t>п/п №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</si>
  <si>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</si>
  <si>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</si>
  <si>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</si>
  <si>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</si>
  <si>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</si>
  <si>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</si>
  <si>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ИТОГО:</t>
  </si>
  <si>
    <t>ВСЕГО:</t>
  </si>
  <si>
    <t>Ставка НДС 20%: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</si>
  <si>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</si>
  <si>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</si>
  <si>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</si>
  <si>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t>М.П.</t>
  </si>
  <si>
    <t>ИСПОЛНИТЕЛЬ: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</si>
  <si>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</si>
  <si>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</si>
  <si>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</si>
  <si>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</si>
  <si>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</si>
  <si>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</si>
  <si>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Настоящий акт составлен о том, что: 
ИСПОЛНИТЕЛЬ оказал услуги(у)</t>
  </si>
  <si>
    <t>ЗАКАЗЧИК принял услуги(у)</t>
  </si>
  <si>
    <t>на сумму: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</si>
  <si>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</si>
  <si>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</si>
  <si>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</si>
  <si>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</si>
  <si>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>Столбец1</t>
  </si>
  <si>
    <t>№ п/п прейскуранта</t>
  </si>
  <si>
    <t>Сумма без НДС</t>
  </si>
  <si>
    <t xml:space="preserve">Проведение осмотров и испытаний башенного, портального крана с высотой башни до 25 м включительно </t>
  </si>
  <si>
    <t>4.1.</t>
  </si>
  <si>
    <t>Проведение осмотров и испытаний башенного, портального крана с высотой башни до 25 м включительно, отработавших нормативный срок службы</t>
  </si>
  <si>
    <t>4.2.</t>
  </si>
  <si>
    <t xml:space="preserve">Проведение осмотров и испытаний башенного, портального крана с высотой башни свыше 25 м </t>
  </si>
  <si>
    <t>4.3.</t>
  </si>
  <si>
    <t>Проведение осмотров и испытаний башенного, портального крана с высотой башни свыше 25 м, отработавших нормативный срок службы</t>
  </si>
  <si>
    <t>4.4.</t>
  </si>
  <si>
    <t>Проведение осмотров и испытаний мостового крана, грузовой электрической тележки грузоподъемностью до 50 т включительно</t>
  </si>
  <si>
    <t>4.5.</t>
  </si>
  <si>
    <t>Проведение осмотров и испытаний мостового крана, грузовой электрической тележки грузоподъемностью до 50 т включительно, отработавших нормативный срок службы</t>
  </si>
  <si>
    <t>4.6.</t>
  </si>
  <si>
    <t xml:space="preserve">Проведение осмотров и испытаний мостового крана, грузовой электрической тележки грузоподъемностью свыше 50 т </t>
  </si>
  <si>
    <t>4.7.</t>
  </si>
  <si>
    <t xml:space="preserve">Проведение осмотров и испытаний мостового крана, грузовой электрической тележки грузоподъемностью свыше 50 т, отработавших нормативный срок службы </t>
  </si>
  <si>
    <t>4.8.</t>
  </si>
  <si>
    <t>Проведение осмотров и испытаний козлового крана грузоподъемностью до 50 т включительно</t>
  </si>
  <si>
    <t>4.9.</t>
  </si>
  <si>
    <t xml:space="preserve">Проведение осмотров и испытаний козлового крана грузоподъемностью до 50 т включительно, отработавшего нормативный срок службы </t>
  </si>
  <si>
    <t>4.10.</t>
  </si>
  <si>
    <t>Проведение осмотров и испытаний стрелового самоходного, железнодорожного кранов грузоподъемностью до 50 т включительно</t>
  </si>
  <si>
    <t>4.11.</t>
  </si>
  <si>
    <t xml:space="preserve">Проведение осмотров и испытаний стрелового самоходного, железнодорожного кранов грузоподъемностью до 50 т включительно, отработавших нормативный срок службы </t>
  </si>
  <si>
    <t>4.12.</t>
  </si>
  <si>
    <t xml:space="preserve">Проведение осмотров и испытаний стрелового самоходного, железнодорожного кранов грузоподъемностью свыше 50 т </t>
  </si>
  <si>
    <t>4.13.</t>
  </si>
  <si>
    <t xml:space="preserve">Проведение осмотров и испытаний стрелового самоходного, железнодорожного кранов грузоподъемностью свыше 50 т, отработавших нормативный срок службы </t>
  </si>
  <si>
    <t>4.14.</t>
  </si>
  <si>
    <t>Проведение осмотров и испытаний крана-манипулятора</t>
  </si>
  <si>
    <t>4.15.</t>
  </si>
  <si>
    <t xml:space="preserve">Проведение осмотров и испытаний крана-манипулятора, отработавшего нормативный срок службы </t>
  </si>
  <si>
    <t>4.16.</t>
  </si>
  <si>
    <t xml:space="preserve">Проведение осмотров и испытаний ограничителя нагрузки крана (снятие параметров с регистратора работы крана) </t>
  </si>
  <si>
    <t>4.17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</si>
  <si>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</si>
  <si>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</si>
  <si>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</si>
  <si>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>г.Брест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</si>
  <si>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</si>
  <si>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</si>
  <si>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</si>
  <si>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</si>
  <si>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</si>
  <si>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</si>
  <si>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</si>
  <si>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>г.Витебск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</si>
  <si>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</si>
  <si>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</si>
  <si>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</si>
  <si>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</si>
  <si>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</si>
  <si>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>г.Новополоцк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</si>
  <si>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</si>
  <si>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</si>
  <si>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</si>
  <si>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</si>
  <si>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>г.Гомель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</si>
  <si>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</si>
  <si>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</si>
  <si>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</si>
  <si>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</si>
  <si>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</si>
  <si>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>г.Мозырь</t>
  </si>
  <si>
    <t xml:space="preserve">Гомельского областного     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</si>
  <si>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</si>
  <si>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</si>
  <si>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</si>
  <si>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г.Гродно 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</si>
  <si>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</si>
  <si>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</si>
  <si>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</si>
  <si>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</si>
  <si>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</si>
  <si>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</si>
  <si>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>г.Минск</t>
  </si>
  <si>
    <t xml:space="preserve">Минского городского  </t>
  </si>
  <si>
    <t>Начальник отдела технической 
диагностики Минского городского 
управления Госпромнадзора
___________________________Д.С.Чижик</t>
  </si>
  <si>
    <t xml:space="preserve">Минского городского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</si>
  <si>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</si>
  <si>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</si>
  <si>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</si>
  <si>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</si>
  <si>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</si>
  <si>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</si>
  <si>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Начальник Могилевского областного 
управления Госпромнадзора
___________________________ А.В.Петрученя</t>
  </si>
  <si>
    <t>г.Могилев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</si>
  <si>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</si>
  <si>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</si>
  <si>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</si>
  <si>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</si>
  <si>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</si>
  <si>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Начальник Бобруйского межрайонного 
отдела Могилевского областного 
управления Госпромнадзора
___________________________ И.И.Мицуля</t>
  </si>
  <si>
    <t>г.Бобруйск</t>
  </si>
  <si>
    <t xml:space="preserve">Могилевского областного     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</si>
  <si>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</si>
  <si>
    <t xml:space="preserve">Поле для внесения дополнительных сведений  вместо данного текста (или скрыть строку) 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</si>
  <si>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</si>
  <si>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Кран башенный</t>
  </si>
  <si>
    <t>Кран портальный</t>
  </si>
  <si>
    <t>Кран мостовой</t>
  </si>
  <si>
    <t>Грузовая электрическая тележка</t>
  </si>
  <si>
    <t>Кран стреловой самоходный</t>
  </si>
  <si>
    <t xml:space="preserve">Ограничителя нагрузки крана (снятие параметров с регистратора работы крана) 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</si>
  <si>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</si>
  <si>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</si>
  <si>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Могилевское областное управление Госпромнадзора
Юридический адрес:
212003, г.Могилев, ул.Челюскинцев, 115 
Банковские реквизиты:
р/с BY46АКВВ36429000001500000000
в МОУ №700 ОАО "Беларусбанк"
БИК АКВВ BY2Х УНП 700630521</t>
  </si>
  <si>
    <t>Могилевское областное управление Госпромнадзора
Юридический адрес:
212003, г.Могилев, ул.Челюскинцев, 115 
Банковские реквизиты:
р/с BY46 АКВВ 3642 9000 0015 0000 0000
в МОУ №700 ОАО "АСБ Беларусбанк"
БИК АКВВBY2Х УНП 700630521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</si>
  <si>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</si>
  <si>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>Гомельское областное управление 
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</si>
  <si>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Заместитель начальника  Минского 
городского управления Госпромнадзора
___________________________А.Л.Ворон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</si>
</sst>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8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sz val="1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0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.5"/>
      <color rgb="FF000000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sz val="15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C00000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5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6" fillId="0" borderId="0" xfId="0" applyFont="1" applyAlignment="1" applyProtection="1">
      <alignment/>
      <protection hidden="1" locked="0"/>
    </xf>
    <xf numFmtId="0" fontId="66" fillId="33" borderId="0" xfId="0" applyFont="1" applyFill="1" applyAlignment="1" applyProtection="1">
      <alignment/>
      <protection hidden="1" locked="0"/>
    </xf>
    <xf numFmtId="0" fontId="66" fillId="0" borderId="0" xfId="0" applyFont="1" applyBorder="1" applyAlignment="1" applyProtection="1">
      <alignment/>
      <protection hidden="1" locked="0"/>
    </xf>
    <xf numFmtId="0" fontId="67" fillId="34" borderId="10" xfId="0" applyFont="1" applyFill="1" applyBorder="1" applyAlignment="1">
      <alignment horizontal="center" vertical="center"/>
    </xf>
    <xf numFmtId="0" fontId="68" fillId="33" borderId="0" xfId="0" applyFont="1" applyFill="1" applyAlignment="1" applyProtection="1">
      <alignment horizontal="center"/>
      <protection hidden="1"/>
    </xf>
    <xf numFmtId="0" fontId="67" fillId="0" borderId="11" xfId="0" applyFont="1" applyFill="1" applyBorder="1" applyAlignment="1">
      <alignment horizontal="justify" vertical="center"/>
    </xf>
    <xf numFmtId="0" fontId="67" fillId="0" borderId="11" xfId="0" applyFont="1" applyFill="1" applyBorder="1" applyAlignment="1">
      <alignment horizontal="justify" vertical="center" wrapText="1"/>
    </xf>
    <xf numFmtId="49" fontId="67" fillId="0" borderId="11" xfId="0" applyNumberFormat="1" applyFont="1" applyFill="1" applyBorder="1" applyAlignment="1">
      <alignment horizontal="justify" vertical="center"/>
    </xf>
    <xf numFmtId="0" fontId="69" fillId="0" borderId="11" xfId="0" applyFont="1" applyFill="1" applyBorder="1" applyAlignment="1">
      <alignment horizontal="justify" vertical="center" wrapText="1"/>
    </xf>
    <xf numFmtId="0" fontId="69" fillId="0" borderId="12" xfId="0" applyFont="1" applyFill="1" applyBorder="1" applyAlignment="1">
      <alignment horizontal="justify" vertical="center" wrapText="1"/>
    </xf>
    <xf numFmtId="49" fontId="67" fillId="0" borderId="12" xfId="0" applyNumberFormat="1" applyFont="1" applyFill="1" applyBorder="1" applyAlignment="1">
      <alignment horizontal="justify" vertical="center"/>
    </xf>
    <xf numFmtId="2" fontId="69" fillId="0" borderId="11" xfId="0" applyNumberFormat="1" applyFont="1" applyFill="1" applyBorder="1" applyAlignment="1">
      <alignment horizontal="justify" vertical="center" wrapText="1"/>
    </xf>
    <xf numFmtId="0" fontId="67" fillId="34" borderId="13" xfId="0" applyFont="1" applyFill="1" applyBorder="1" applyAlignment="1">
      <alignment horizontal="left" vertical="center"/>
    </xf>
    <xf numFmtId="0" fontId="67" fillId="34" borderId="14" xfId="0" applyFont="1" applyFill="1" applyBorder="1" applyAlignment="1">
      <alignment horizontal="center" vertical="center"/>
    </xf>
    <xf numFmtId="2" fontId="67" fillId="0" borderId="15" xfId="0" applyNumberFormat="1" applyFont="1" applyFill="1" applyBorder="1" applyAlignment="1">
      <alignment horizontal="center" vertical="center"/>
    </xf>
    <xf numFmtId="2" fontId="67" fillId="0" borderId="14" xfId="0" applyNumberFormat="1" applyFont="1" applyFill="1" applyBorder="1" applyAlignment="1">
      <alignment horizontal="center" vertical="center"/>
    </xf>
    <xf numFmtId="49" fontId="68" fillId="33" borderId="0" xfId="0" applyNumberFormat="1" applyFont="1" applyFill="1" applyAlignment="1" applyProtection="1">
      <alignment horizontal="center"/>
      <protection hidden="1"/>
    </xf>
    <xf numFmtId="49" fontId="70" fillId="33" borderId="0" xfId="0" applyNumberFormat="1" applyFont="1" applyFill="1" applyAlignment="1" applyProtection="1">
      <alignment horizontal="left"/>
      <protection hidden="1"/>
    </xf>
    <xf numFmtId="49" fontId="68" fillId="33" borderId="0" xfId="0" applyNumberFormat="1" applyFont="1" applyFill="1" applyAlignment="1" applyProtection="1">
      <alignment horizontal="right"/>
      <protection hidden="1"/>
    </xf>
    <xf numFmtId="49" fontId="68" fillId="33" borderId="0" xfId="0" applyNumberFormat="1" applyFont="1" applyFill="1" applyAlignment="1" applyProtection="1">
      <alignment horizontal="left"/>
      <protection hidden="1"/>
    </xf>
    <xf numFmtId="0" fontId="66" fillId="33" borderId="0" xfId="0" applyFont="1" applyFill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66" fillId="33" borderId="0" xfId="0" applyFont="1" applyFill="1" applyAlignment="1" applyProtection="1">
      <alignment/>
      <protection hidden="1"/>
    </xf>
    <xf numFmtId="0" fontId="71" fillId="33" borderId="0" xfId="0" applyFont="1" applyFill="1" applyBorder="1" applyAlignment="1" applyProtection="1">
      <alignment/>
      <protection hidden="1"/>
    </xf>
    <xf numFmtId="0" fontId="71" fillId="33" borderId="0" xfId="0" applyFont="1" applyFill="1" applyAlignment="1" applyProtection="1">
      <alignment/>
      <protection hidden="1"/>
    </xf>
    <xf numFmtId="0" fontId="71" fillId="33" borderId="16" xfId="0" applyFont="1" applyFill="1" applyBorder="1" applyAlignment="1" applyProtection="1">
      <alignment horizontal="right" wrapText="1"/>
      <protection hidden="1"/>
    </xf>
    <xf numFmtId="49" fontId="66" fillId="33" borderId="0" xfId="0" applyNumberFormat="1" applyFont="1" applyFill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72" fillId="33" borderId="0" xfId="0" applyFont="1" applyFill="1" applyBorder="1" applyAlignment="1" applyProtection="1">
      <alignment horizontal="left" vertical="top"/>
      <protection hidden="1"/>
    </xf>
    <xf numFmtId="0" fontId="66" fillId="33" borderId="0" xfId="0" applyFont="1" applyFill="1" applyAlignment="1" applyProtection="1">
      <alignment horizontal="left" vertical="top"/>
      <protection hidden="1"/>
    </xf>
    <xf numFmtId="0" fontId="71" fillId="33" borderId="0" xfId="0" applyFont="1" applyFill="1" applyAlignment="1" applyProtection="1">
      <alignment horizontal="left" vertical="top"/>
      <protection hidden="1"/>
    </xf>
    <xf numFmtId="14" fontId="71" fillId="33" borderId="0" xfId="0" applyNumberFormat="1" applyFont="1" applyFill="1" applyBorder="1" applyAlignment="1" applyProtection="1">
      <alignment horizontal="center" wrapText="1"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71" fillId="33" borderId="0" xfId="0" applyFont="1" applyFill="1" applyBorder="1" applyAlignment="1" applyProtection="1">
      <alignment horizontal="right"/>
      <protection hidden="1"/>
    </xf>
    <xf numFmtId="2" fontId="68" fillId="33" borderId="0" xfId="0" applyNumberFormat="1" applyFont="1" applyFill="1" applyAlignment="1" applyProtection="1">
      <alignment/>
      <protection hidden="1"/>
    </xf>
    <xf numFmtId="0" fontId="66" fillId="33" borderId="0" xfId="0" applyFont="1" applyFill="1" applyAlignment="1" applyProtection="1">
      <alignment vertical="top"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15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Border="1" applyAlignment="1" applyProtection="1">
      <alignment horizontal="center"/>
      <protection hidden="1"/>
    </xf>
    <xf numFmtId="0" fontId="66" fillId="33" borderId="0" xfId="0" applyFont="1" applyFill="1" applyAlignment="1" applyProtection="1">
      <alignment horizontal="left"/>
      <protection hidden="1"/>
    </xf>
    <xf numFmtId="0" fontId="68" fillId="33" borderId="0" xfId="0" applyFont="1" applyFill="1" applyBorder="1" applyAlignment="1" applyProtection="1">
      <alignment vertical="top"/>
      <protection hidden="1"/>
    </xf>
    <xf numFmtId="0" fontId="66" fillId="33" borderId="16" xfId="0" applyFont="1" applyFill="1" applyBorder="1" applyAlignment="1" applyProtection="1">
      <alignment horizontal="left" vertical="top"/>
      <protection hidden="1"/>
    </xf>
    <xf numFmtId="0" fontId="66" fillId="33" borderId="0" xfId="0" applyNumberFormat="1" applyFont="1" applyFill="1" applyAlignment="1" applyProtection="1" quotePrefix="1">
      <alignment horizontal="right"/>
      <protection hidden="1"/>
    </xf>
    <xf numFmtId="0" fontId="71" fillId="33" borderId="17" xfId="0" applyFont="1" applyFill="1" applyBorder="1" applyAlignment="1" applyProtection="1">
      <alignment/>
      <protection hidden="1"/>
    </xf>
    <xf numFmtId="0" fontId="71" fillId="33" borderId="0" xfId="0" applyFont="1" applyFill="1" applyBorder="1" applyAlignment="1" applyProtection="1">
      <alignment horizontal="center" wrapText="1"/>
      <protection hidden="1"/>
    </xf>
    <xf numFmtId="49" fontId="71" fillId="33" borderId="0" xfId="0" applyNumberFormat="1" applyFont="1" applyFill="1" applyBorder="1" applyAlignment="1" applyProtection="1">
      <alignment horizontal="right"/>
      <protection hidden="1"/>
    </xf>
    <xf numFmtId="0" fontId="66" fillId="33" borderId="16" xfId="0" applyFont="1" applyFill="1" applyBorder="1" applyAlignment="1" applyProtection="1">
      <alignment horizontal="left" vertical="top" wrapText="1"/>
      <protection hidden="1"/>
    </xf>
    <xf numFmtId="0" fontId="74" fillId="33" borderId="0" xfId="0" applyFont="1" applyFill="1" applyAlignment="1" applyProtection="1">
      <alignment vertical="top"/>
      <protection hidden="1"/>
    </xf>
    <xf numFmtId="0" fontId="74" fillId="33" borderId="0" xfId="0" applyFont="1" applyFill="1" applyAlignment="1" applyProtection="1">
      <alignment/>
      <protection hidden="1"/>
    </xf>
    <xf numFmtId="49" fontId="75" fillId="33" borderId="0" xfId="0" applyNumberFormat="1" applyFont="1" applyFill="1" applyAlignment="1" applyProtection="1">
      <alignment horizontal="left" vertical="top"/>
      <protection hidden="1"/>
    </xf>
    <xf numFmtId="49" fontId="68" fillId="33" borderId="0" xfId="0" applyNumberFormat="1" applyFont="1" applyFill="1" applyAlignment="1" applyProtection="1">
      <alignment horizontal="center" vertical="top"/>
      <protection hidden="1"/>
    </xf>
    <xf numFmtId="49" fontId="68" fillId="33" borderId="0" xfId="0" applyNumberFormat="1" applyFont="1" applyFill="1" applyAlignment="1" applyProtection="1">
      <alignment horizontal="left" vertical="top"/>
      <protection hidden="1"/>
    </xf>
    <xf numFmtId="49" fontId="66" fillId="33" borderId="0" xfId="0" applyNumberFormat="1" applyFont="1" applyFill="1" applyBorder="1" applyAlignment="1" applyProtection="1">
      <alignment/>
      <protection hidden="1"/>
    </xf>
    <xf numFmtId="49" fontId="72" fillId="33" borderId="0" xfId="0" applyNumberFormat="1" applyFont="1" applyFill="1" applyBorder="1" applyAlignment="1" applyProtection="1">
      <alignment/>
      <protection hidden="1"/>
    </xf>
    <xf numFmtId="0" fontId="68" fillId="33" borderId="0" xfId="0" applyFont="1" applyFill="1" applyAlignment="1" applyProtection="1">
      <alignment horizontal="center"/>
      <protection hidden="1" locked="0"/>
    </xf>
    <xf numFmtId="49" fontId="68" fillId="33" borderId="0" xfId="0" applyNumberFormat="1" applyFont="1" applyFill="1" applyAlignment="1" applyProtection="1">
      <alignment horizontal="center"/>
      <protection hidden="1" locked="0"/>
    </xf>
    <xf numFmtId="0" fontId="66" fillId="35" borderId="0" xfId="0" applyFont="1" applyFill="1" applyAlignment="1" applyProtection="1">
      <alignment horizontal="left" vertical="top" wrapText="1"/>
      <protection locked="0"/>
    </xf>
    <xf numFmtId="0" fontId="66" fillId="35" borderId="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Border="1" applyAlignment="1" applyProtection="1">
      <alignment horizontal="left" vertical="top" wrapText="1"/>
      <protection locked="0"/>
    </xf>
    <xf numFmtId="0" fontId="68" fillId="33" borderId="0" xfId="0" applyFont="1" applyFill="1" applyBorder="1" applyAlignment="1" applyProtection="1">
      <alignment horizontal="center"/>
      <protection hidden="1" locked="0"/>
    </xf>
    <xf numFmtId="0" fontId="66" fillId="35" borderId="0" xfId="0" applyFont="1" applyFill="1" applyBorder="1" applyAlignment="1" applyProtection="1">
      <alignment horizontal="left" vertical="top" wrapText="1"/>
      <protection/>
    </xf>
    <xf numFmtId="0" fontId="66" fillId="0" borderId="0" xfId="0" applyFont="1" applyAlignment="1" applyProtection="1">
      <alignment horizontal="left" vertical="top" wrapText="1"/>
      <protection/>
    </xf>
    <xf numFmtId="0" fontId="66" fillId="0" borderId="0" xfId="0" applyFont="1" applyBorder="1" applyAlignment="1" applyProtection="1">
      <alignment horizontal="left" vertical="top" wrapText="1"/>
      <protection/>
    </xf>
    <xf numFmtId="49" fontId="75" fillId="33" borderId="0" xfId="0" applyNumberFormat="1" applyFont="1" applyFill="1" applyBorder="1" applyAlignment="1" applyProtection="1">
      <alignment horizontal="left" vertical="top" wrapText="1"/>
      <protection hidden="1"/>
    </xf>
    <xf numFmtId="0" fontId="15" fillId="35" borderId="0" xfId="0" applyFont="1" applyFill="1" applyAlignment="1" applyProtection="1">
      <alignment horizontal="left" vertical="top" wrapText="1"/>
      <protection/>
    </xf>
    <xf numFmtId="0" fontId="66" fillId="0" borderId="0" xfId="0" applyFont="1" applyFill="1" applyBorder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67" fillId="34" borderId="10" xfId="0" applyFont="1" applyFill="1" applyBorder="1" applyAlignment="1" applyProtection="1">
      <alignment horizontal="center" vertical="center"/>
      <protection/>
    </xf>
    <xf numFmtId="0" fontId="67" fillId="34" borderId="13" xfId="0" applyFont="1" applyFill="1" applyBorder="1" applyAlignment="1" applyProtection="1">
      <alignment horizontal="left" vertical="center"/>
      <protection/>
    </xf>
    <xf numFmtId="0" fontId="67" fillId="34" borderId="14" xfId="0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 applyProtection="1">
      <alignment horizontal="justify" vertical="center"/>
      <protection/>
    </xf>
    <xf numFmtId="0" fontId="67" fillId="0" borderId="10" xfId="0" applyFont="1" applyFill="1" applyBorder="1" applyAlignment="1" applyProtection="1">
      <alignment horizontal="justify" vertical="center" wrapText="1"/>
      <protection/>
    </xf>
    <xf numFmtId="0" fontId="67" fillId="0" borderId="14" xfId="0" applyFont="1" applyFill="1" applyBorder="1" applyAlignment="1" applyProtection="1">
      <alignment horizontal="center" vertical="center"/>
      <protection/>
    </xf>
    <xf numFmtId="49" fontId="67" fillId="0" borderId="18" xfId="0" applyNumberFormat="1" applyFont="1" applyFill="1" applyBorder="1" applyAlignment="1" applyProtection="1">
      <alignment horizontal="justify" vertical="center"/>
      <protection/>
    </xf>
    <xf numFmtId="0" fontId="69" fillId="0" borderId="18" xfId="0" applyFont="1" applyFill="1" applyBorder="1" applyAlignment="1" applyProtection="1">
      <alignment horizontal="justify" vertical="center" wrapText="1"/>
      <protection/>
    </xf>
    <xf numFmtId="2" fontId="67" fillId="0" borderId="15" xfId="0" applyNumberFormat="1" applyFont="1" applyFill="1" applyBorder="1" applyAlignment="1" applyProtection="1">
      <alignment horizontal="center" vertical="center"/>
      <protection/>
    </xf>
    <xf numFmtId="0" fontId="71" fillId="35" borderId="0" xfId="0" applyFont="1" applyFill="1" applyBorder="1" applyAlignment="1">
      <alignment horizontal="left" vertical="top" wrapText="1"/>
    </xf>
    <xf numFmtId="0" fontId="66" fillId="35" borderId="0" xfId="0" applyFont="1" applyFill="1" applyAlignment="1">
      <alignment horizontal="left" vertical="top" wrapText="1"/>
    </xf>
    <xf numFmtId="0" fontId="71" fillId="0" borderId="0" xfId="0" applyFont="1" applyBorder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71" fillId="33" borderId="17" xfId="0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Alignment="1" applyProtection="1">
      <alignment horizontal="left"/>
      <protection hidden="1"/>
    </xf>
    <xf numFmtId="0" fontId="71" fillId="33" borderId="0" xfId="0" applyFont="1" applyFill="1" applyAlignment="1" applyProtection="1">
      <alignment horizontal="center" vertical="top"/>
      <protection hidden="1"/>
    </xf>
    <xf numFmtId="0" fontId="15" fillId="33" borderId="0" xfId="0" applyFont="1" applyFill="1" applyBorder="1" applyAlignment="1" applyProtection="1">
      <alignment horizontal="left" vertical="top" wrapText="1"/>
      <protection hidden="1"/>
    </xf>
    <xf numFmtId="0" fontId="76" fillId="0" borderId="0" xfId="0" applyFont="1" applyFill="1" applyBorder="1" applyAlignment="1" applyProtection="1">
      <alignment horizontal="left" wrapText="1"/>
      <protection hidden="1"/>
    </xf>
    <xf numFmtId="0" fontId="76" fillId="0" borderId="16" xfId="0" applyFont="1" applyFill="1" applyBorder="1" applyAlignment="1" applyProtection="1">
      <alignment horizontal="left" wrapText="1"/>
      <protection hidden="1"/>
    </xf>
    <xf numFmtId="0" fontId="66" fillId="0" borderId="16" xfId="0" applyFont="1" applyBorder="1" applyAlignment="1" applyProtection="1">
      <alignment horizontal="center"/>
      <protection hidden="1"/>
    </xf>
    <xf numFmtId="0" fontId="77" fillId="33" borderId="16" xfId="0" applyFont="1" applyFill="1" applyBorder="1" applyAlignment="1" applyProtection="1">
      <alignment horizontal="right" wrapText="1"/>
      <protection hidden="1"/>
    </xf>
    <xf numFmtId="2" fontId="78" fillId="33" borderId="18" xfId="0" applyNumberFormat="1" applyFont="1" applyFill="1" applyBorder="1" applyAlignment="1" applyProtection="1">
      <alignment horizontal="center"/>
      <protection hidden="1"/>
    </xf>
    <xf numFmtId="2" fontId="78" fillId="33" borderId="17" xfId="0" applyNumberFormat="1" applyFont="1" applyFill="1" applyBorder="1" applyAlignment="1" applyProtection="1">
      <alignment horizontal="center"/>
      <protection hidden="1"/>
    </xf>
    <xf numFmtId="2" fontId="78" fillId="33" borderId="19" xfId="0" applyNumberFormat="1" applyFont="1" applyFill="1" applyBorder="1" applyAlignment="1" applyProtection="1">
      <alignment horizontal="center"/>
      <protection hidden="1"/>
    </xf>
    <xf numFmtId="0" fontId="71" fillId="33" borderId="16" xfId="0" applyFont="1" applyFill="1" applyBorder="1" applyAlignment="1" applyProtection="1">
      <alignment horizontal="left" vertical="top" wrapText="1"/>
      <protection hidden="1"/>
    </xf>
    <xf numFmtId="2" fontId="68" fillId="33" borderId="18" xfId="0" applyNumberFormat="1" applyFont="1" applyFill="1" applyBorder="1" applyAlignment="1" applyProtection="1">
      <alignment horizontal="center" vertical="top"/>
      <protection/>
    </xf>
    <xf numFmtId="2" fontId="68" fillId="33" borderId="17" xfId="0" applyNumberFormat="1" applyFont="1" applyFill="1" applyBorder="1" applyAlignment="1" applyProtection="1">
      <alignment horizontal="center" vertical="top"/>
      <protection/>
    </xf>
    <xf numFmtId="2" fontId="68" fillId="33" borderId="19" xfId="0" applyNumberFormat="1" applyFont="1" applyFill="1" applyBorder="1" applyAlignment="1" applyProtection="1">
      <alignment horizontal="center" vertical="top"/>
      <protection/>
    </xf>
    <xf numFmtId="0" fontId="68" fillId="33" borderId="18" xfId="0" applyNumberFormat="1" applyFont="1" applyFill="1" applyBorder="1" applyAlignment="1" applyProtection="1">
      <alignment horizontal="right" vertical="top"/>
      <protection/>
    </xf>
    <xf numFmtId="0" fontId="68" fillId="33" borderId="17" xfId="0" applyNumberFormat="1" applyFont="1" applyFill="1" applyBorder="1" applyAlignment="1" applyProtection="1">
      <alignment horizontal="right" vertical="top"/>
      <protection/>
    </xf>
    <xf numFmtId="0" fontId="68" fillId="33" borderId="19" xfId="0" applyNumberFormat="1" applyFont="1" applyFill="1" applyBorder="1" applyAlignment="1" applyProtection="1">
      <alignment horizontal="right" vertical="top"/>
      <protection/>
    </xf>
    <xf numFmtId="0" fontId="68" fillId="33" borderId="18" xfId="0" applyFont="1" applyFill="1" applyBorder="1" applyAlignment="1" applyProtection="1">
      <alignment horizontal="left" vertical="top" wrapText="1"/>
      <protection hidden="1"/>
    </xf>
    <xf numFmtId="0" fontId="68" fillId="33" borderId="17" xfId="0" applyFont="1" applyFill="1" applyBorder="1" applyAlignment="1" applyProtection="1">
      <alignment horizontal="left" vertical="top" wrapText="1"/>
      <protection hidden="1"/>
    </xf>
    <xf numFmtId="0" fontId="68" fillId="33" borderId="19" xfId="0" applyFont="1" applyFill="1" applyBorder="1" applyAlignment="1" applyProtection="1">
      <alignment horizontal="left" vertical="top" wrapText="1"/>
      <protection hidden="1"/>
    </xf>
    <xf numFmtId="0" fontId="66" fillId="33" borderId="18" xfId="0" applyNumberFormat="1" applyFont="1" applyFill="1" applyBorder="1" applyAlignment="1" applyProtection="1">
      <alignment horizontal="center" vertical="top"/>
      <protection/>
    </xf>
    <xf numFmtId="0" fontId="66" fillId="33" borderId="17" xfId="0" applyNumberFormat="1" applyFont="1" applyFill="1" applyBorder="1" applyAlignment="1" applyProtection="1">
      <alignment horizontal="center" vertical="top"/>
      <protection/>
    </xf>
    <xf numFmtId="0" fontId="66" fillId="33" borderId="19" xfId="0" applyNumberFormat="1" applyFont="1" applyFill="1" applyBorder="1" applyAlignment="1" applyProtection="1">
      <alignment horizontal="center" vertical="top"/>
      <protection/>
    </xf>
    <xf numFmtId="0" fontId="66" fillId="33" borderId="0" xfId="0" applyFont="1" applyFill="1" applyAlignment="1" applyProtection="1">
      <alignment horizontal="justify" wrapText="1"/>
      <protection hidden="1"/>
    </xf>
    <xf numFmtId="0" fontId="76" fillId="33" borderId="18" xfId="0" applyFont="1" applyFill="1" applyBorder="1" applyAlignment="1" applyProtection="1">
      <alignment horizontal="center" vertical="center" wrapText="1"/>
      <protection hidden="1"/>
    </xf>
    <xf numFmtId="0" fontId="76" fillId="33" borderId="17" xfId="0" applyFont="1" applyFill="1" applyBorder="1" applyAlignment="1" applyProtection="1">
      <alignment horizontal="center" vertical="center" wrapText="1"/>
      <protection hidden="1"/>
    </xf>
    <xf numFmtId="0" fontId="76" fillId="33" borderId="19" xfId="0" applyFont="1" applyFill="1" applyBorder="1" applyAlignment="1" applyProtection="1">
      <alignment horizontal="center" vertical="center" wrapText="1"/>
      <protection hidden="1"/>
    </xf>
    <xf numFmtId="0" fontId="76" fillId="33" borderId="18" xfId="0" applyFont="1" applyFill="1" applyBorder="1" applyAlignment="1" applyProtection="1">
      <alignment horizontal="center" vertical="center"/>
      <protection hidden="1"/>
    </xf>
    <xf numFmtId="0" fontId="76" fillId="33" borderId="17" xfId="0" applyFont="1" applyFill="1" applyBorder="1" applyAlignment="1" applyProtection="1">
      <alignment horizontal="center" vertical="center"/>
      <protection hidden="1"/>
    </xf>
    <xf numFmtId="0" fontId="76" fillId="33" borderId="19" xfId="0" applyFont="1" applyFill="1" applyBorder="1" applyAlignment="1" applyProtection="1">
      <alignment horizontal="center" vertical="center"/>
      <protection hidden="1"/>
    </xf>
    <xf numFmtId="0" fontId="76" fillId="33" borderId="10" xfId="0" applyFont="1" applyFill="1" applyBorder="1" applyAlignment="1" applyProtection="1">
      <alignment horizontal="center" vertical="center" wrapText="1"/>
      <protection hidden="1"/>
    </xf>
    <xf numFmtId="0" fontId="76" fillId="33" borderId="20" xfId="0" applyFont="1" applyFill="1" applyBorder="1" applyAlignment="1" applyProtection="1">
      <alignment horizontal="center" vertical="center" wrapText="1"/>
      <protection hidden="1"/>
    </xf>
    <xf numFmtId="0" fontId="76" fillId="33" borderId="21" xfId="0" applyFont="1" applyFill="1" applyBorder="1" applyAlignment="1" applyProtection="1">
      <alignment horizontal="center" vertical="center" wrapText="1"/>
      <protection hidden="1"/>
    </xf>
    <xf numFmtId="0" fontId="71" fillId="33" borderId="16" xfId="0" applyFont="1" applyFill="1" applyBorder="1" applyAlignment="1" applyProtection="1">
      <alignment horizontal="left" vertical="top"/>
      <protection hidden="1"/>
    </xf>
    <xf numFmtId="0" fontId="66" fillId="33" borderId="0" xfId="0" applyFont="1" applyFill="1" applyAlignment="1" applyProtection="1">
      <alignment horizontal="right"/>
      <protection hidden="1"/>
    </xf>
    <xf numFmtId="0" fontId="71" fillId="33" borderId="16" xfId="0" applyFont="1" applyFill="1" applyBorder="1" applyAlignment="1" applyProtection="1">
      <alignment horizontal="center" wrapText="1"/>
      <protection hidden="1"/>
    </xf>
    <xf numFmtId="14" fontId="71" fillId="33" borderId="16" xfId="0" applyNumberFormat="1" applyFont="1" applyFill="1" applyBorder="1" applyAlignment="1" applyProtection="1">
      <alignment horizontal="left"/>
      <protection hidden="1"/>
    </xf>
    <xf numFmtId="0" fontId="71" fillId="0" borderId="16" xfId="0" applyFont="1" applyFill="1" applyBorder="1" applyAlignment="1" applyProtection="1">
      <alignment horizontal="center"/>
      <protection hidden="1"/>
    </xf>
    <xf numFmtId="0" fontId="71" fillId="0" borderId="16" xfId="0" applyFont="1" applyFill="1" applyBorder="1" applyAlignment="1" applyProtection="1">
      <alignment horizontal="right"/>
      <protection hidden="1"/>
    </xf>
    <xf numFmtId="0" fontId="71" fillId="33" borderId="0" xfId="0" applyFont="1" applyFill="1" applyBorder="1" applyAlignment="1" applyProtection="1">
      <alignment horizontal="left" vertical="top" wrapText="1"/>
      <protection hidden="1"/>
    </xf>
    <xf numFmtId="0" fontId="66" fillId="0" borderId="0" xfId="0" applyFont="1" applyFill="1" applyAlignment="1" applyProtection="1">
      <alignment horizontal="left" vertical="top" wrapText="1"/>
      <protection hidden="1"/>
    </xf>
    <xf numFmtId="0" fontId="15" fillId="33" borderId="0" xfId="0" applyNumberFormat="1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Alignment="1" applyProtection="1">
      <alignment horizontal="left" vertical="top" wrapText="1"/>
      <protection hidden="1"/>
    </xf>
    <xf numFmtId="0" fontId="66" fillId="33" borderId="0" xfId="0" applyFont="1" applyFill="1" applyBorder="1" applyAlignment="1" applyProtection="1">
      <alignment horizontal="center"/>
      <protection hidden="1"/>
    </xf>
    <xf numFmtId="2" fontId="68" fillId="33" borderId="18" xfId="0" applyNumberFormat="1" applyFont="1" applyFill="1" applyBorder="1" applyAlignment="1" applyProtection="1">
      <alignment horizontal="center" vertical="top"/>
      <protection hidden="1"/>
    </xf>
    <xf numFmtId="2" fontId="68" fillId="33" borderId="17" xfId="0" applyNumberFormat="1" applyFont="1" applyFill="1" applyBorder="1" applyAlignment="1" applyProtection="1">
      <alignment horizontal="center" vertical="top"/>
      <protection hidden="1"/>
    </xf>
    <xf numFmtId="2" fontId="68" fillId="33" borderId="19" xfId="0" applyNumberFormat="1" applyFont="1" applyFill="1" applyBorder="1" applyAlignment="1" applyProtection="1">
      <alignment horizontal="center" vertical="top"/>
      <protection hidden="1"/>
    </xf>
    <xf numFmtId="0" fontId="66" fillId="33" borderId="18" xfId="0" applyNumberFormat="1" applyFont="1" applyFill="1" applyBorder="1" applyAlignment="1" applyProtection="1">
      <alignment horizontal="right" vertical="top"/>
      <protection hidden="1" locked="0"/>
    </xf>
    <xf numFmtId="0" fontId="66" fillId="33" borderId="17" xfId="0" applyNumberFormat="1" applyFont="1" applyFill="1" applyBorder="1" applyAlignment="1" applyProtection="1">
      <alignment horizontal="right" vertical="top"/>
      <protection hidden="1" locked="0"/>
    </xf>
    <xf numFmtId="0" fontId="66" fillId="33" borderId="19" xfId="0" applyNumberFormat="1" applyFont="1" applyFill="1" applyBorder="1" applyAlignment="1" applyProtection="1">
      <alignment horizontal="right" vertical="top"/>
      <protection hidden="1" locked="0"/>
    </xf>
    <xf numFmtId="0" fontId="68" fillId="33" borderId="18" xfId="0" applyFont="1" applyFill="1" applyBorder="1" applyAlignment="1" applyProtection="1">
      <alignment horizontal="center" vertical="top"/>
      <protection hidden="1"/>
    </xf>
    <xf numFmtId="0" fontId="68" fillId="33" borderId="17" xfId="0" applyFont="1" applyFill="1" applyBorder="1" applyAlignment="1" applyProtection="1">
      <alignment horizontal="center" vertical="top"/>
      <protection hidden="1"/>
    </xf>
    <xf numFmtId="0" fontId="68" fillId="33" borderId="19" xfId="0" applyFont="1" applyFill="1" applyBorder="1" applyAlignment="1" applyProtection="1">
      <alignment horizontal="center" vertical="top"/>
      <protection hidden="1"/>
    </xf>
    <xf numFmtId="49" fontId="66" fillId="33" borderId="16" xfId="0" applyNumberFormat="1" applyFont="1" applyFill="1" applyBorder="1" applyAlignment="1" applyProtection="1">
      <alignment horizontal="left" vertical="top" wrapText="1"/>
      <protection hidden="1"/>
    </xf>
    <xf numFmtId="0" fontId="66" fillId="33" borderId="16" xfId="0" applyFont="1" applyFill="1" applyBorder="1" applyAlignment="1" applyProtection="1">
      <alignment horizontal="left" vertical="top" wrapText="1"/>
      <protection hidden="1"/>
    </xf>
    <xf numFmtId="0" fontId="66" fillId="33" borderId="20" xfId="0" applyFont="1" applyFill="1" applyBorder="1" applyAlignment="1" applyProtection="1">
      <alignment horizontal="left" vertical="top" wrapText="1"/>
      <protection hidden="1"/>
    </xf>
    <xf numFmtId="0" fontId="66" fillId="0" borderId="16" xfId="0" applyFont="1" applyFill="1" applyBorder="1" applyAlignment="1" applyProtection="1">
      <alignment horizontal="left" vertical="top" wrapText="1"/>
      <protection hidden="1"/>
    </xf>
    <xf numFmtId="0" fontId="77" fillId="33" borderId="20" xfId="0" applyFont="1" applyFill="1" applyBorder="1" applyAlignment="1" applyProtection="1">
      <alignment horizontal="center" vertical="top"/>
      <protection hidden="1"/>
    </xf>
    <xf numFmtId="0" fontId="66" fillId="33" borderId="0" xfId="0" applyFont="1" applyFill="1" applyAlignment="1" applyProtection="1">
      <alignment horizontal="left" wrapText="1"/>
      <protection hidden="1"/>
    </xf>
    <xf numFmtId="14" fontId="66" fillId="33" borderId="16" xfId="0" applyNumberFormat="1" applyFont="1" applyFill="1" applyBorder="1" applyAlignment="1" applyProtection="1">
      <alignment horizontal="center" wrapText="1"/>
      <protection hidden="1"/>
    </xf>
    <xf numFmtId="49" fontId="66" fillId="33" borderId="16" xfId="0" applyNumberFormat="1" applyFont="1" applyFill="1" applyBorder="1" applyAlignment="1" applyProtection="1">
      <alignment horizontal="center" wrapText="1"/>
      <protection hidden="1"/>
    </xf>
    <xf numFmtId="0" fontId="66" fillId="33" borderId="16" xfId="0" applyFont="1" applyFill="1" applyBorder="1" applyAlignment="1" applyProtection="1">
      <alignment horizontal="center" wrapText="1"/>
      <protection hidden="1"/>
    </xf>
    <xf numFmtId="0" fontId="79" fillId="33" borderId="0" xfId="0" applyFont="1" applyFill="1" applyAlignment="1" applyProtection="1">
      <alignment horizontal="left" vertical="top" wrapText="1"/>
      <protection hidden="1" locked="0"/>
    </xf>
    <xf numFmtId="49" fontId="80" fillId="36" borderId="0" xfId="0" applyNumberFormat="1" applyFont="1" applyFill="1" applyAlignment="1" applyProtection="1">
      <alignment horizontal="left" vertical="top" wrapText="1"/>
      <protection hidden="1" locked="0"/>
    </xf>
    <xf numFmtId="49" fontId="75" fillId="36" borderId="0" xfId="0" applyNumberFormat="1" applyFont="1" applyFill="1" applyAlignment="1" applyProtection="1">
      <alignment horizontal="left" vertical="top"/>
      <protection hidden="1" locked="0"/>
    </xf>
    <xf numFmtId="49" fontId="71" fillId="33" borderId="0" xfId="0" applyNumberFormat="1" applyFont="1" applyFill="1" applyAlignment="1" applyProtection="1">
      <alignment horizontal="left" vertical="top"/>
      <protection hidden="1"/>
    </xf>
    <xf numFmtId="49" fontId="71" fillId="33" borderId="16" xfId="0" applyNumberFormat="1" applyFont="1" applyFill="1" applyBorder="1" applyAlignment="1" applyProtection="1">
      <alignment horizontal="left"/>
      <protection hidden="1" locked="0"/>
    </xf>
    <xf numFmtId="14" fontId="71" fillId="33" borderId="17" xfId="0" applyNumberFormat="1" applyFont="1" applyFill="1" applyBorder="1" applyAlignment="1" applyProtection="1">
      <alignment horizontal="right"/>
      <protection hidden="1" locked="0"/>
    </xf>
    <xf numFmtId="49" fontId="81" fillId="36" borderId="0" xfId="0" applyNumberFormat="1" applyFont="1" applyFill="1" applyBorder="1" applyAlignment="1" applyProtection="1">
      <alignment horizontal="left" vertical="top" wrapText="1"/>
      <protection hidden="1" locked="0"/>
    </xf>
    <xf numFmtId="49" fontId="66" fillId="36" borderId="11" xfId="0" applyNumberFormat="1" applyFont="1" applyFill="1" applyBorder="1" applyAlignment="1" applyProtection="1">
      <alignment horizontal="left" vertical="top" wrapText="1"/>
      <protection hidden="1" locked="0"/>
    </xf>
    <xf numFmtId="49" fontId="68" fillId="36" borderId="11" xfId="0" applyNumberFormat="1" applyFont="1" applyFill="1" applyBorder="1" applyAlignment="1" applyProtection="1">
      <alignment horizontal="left" vertical="top" wrapText="1"/>
      <protection hidden="1" locked="0"/>
    </xf>
    <xf numFmtId="49" fontId="66" fillId="0" borderId="11" xfId="0" applyNumberFormat="1" applyFont="1" applyFill="1" applyBorder="1" applyAlignment="1" applyProtection="1">
      <alignment horizontal="center" vertical="top" wrapText="1"/>
      <protection hidden="1"/>
    </xf>
    <xf numFmtId="49" fontId="66" fillId="0" borderId="11" xfId="0" applyNumberFormat="1" applyFont="1" applyBorder="1" applyAlignment="1" applyProtection="1">
      <alignment horizontal="center" vertical="top" wrapText="1"/>
      <protection hidden="1"/>
    </xf>
    <xf numFmtId="49" fontId="75" fillId="36" borderId="0" xfId="0" applyNumberFormat="1" applyFont="1" applyFill="1" applyBorder="1" applyAlignment="1" applyProtection="1">
      <alignment horizontal="left" vertical="top"/>
      <protection locked="0"/>
    </xf>
    <xf numFmtId="49" fontId="68" fillId="36" borderId="0" xfId="0" applyNumberFormat="1" applyFont="1" applyFill="1" applyAlignment="1" applyProtection="1">
      <alignment horizontal="left"/>
      <protection hidden="1" locked="0"/>
    </xf>
    <xf numFmtId="49" fontId="75" fillId="33" borderId="0" xfId="0" applyNumberFormat="1" applyFont="1" applyFill="1" applyAlignment="1" applyProtection="1">
      <alignment horizontal="center" vertical="top"/>
      <protection hidden="1"/>
    </xf>
    <xf numFmtId="49" fontId="68" fillId="33" borderId="16" xfId="0" applyNumberFormat="1" applyFont="1" applyFill="1" applyBorder="1" applyAlignment="1" applyProtection="1">
      <alignment horizontal="center"/>
      <protection hidden="1"/>
    </xf>
    <xf numFmtId="49" fontId="75" fillId="0" borderId="0" xfId="0" applyNumberFormat="1" applyFont="1" applyFill="1" applyBorder="1" applyAlignment="1" applyProtection="1">
      <alignment horizontal="left" vertical="top"/>
      <protection/>
    </xf>
    <xf numFmtId="49" fontId="75" fillId="33" borderId="0" xfId="0" applyNumberFormat="1" applyFont="1" applyFill="1" applyBorder="1" applyAlignment="1" applyProtection="1">
      <alignment horizontal="left" vertical="top" wrapText="1"/>
      <protection hidden="1"/>
    </xf>
    <xf numFmtId="49" fontId="66" fillId="36" borderId="16" xfId="0" applyNumberFormat="1" applyFont="1" applyFill="1" applyBorder="1" applyAlignment="1" applyProtection="1">
      <alignment horizontal="center" vertical="top"/>
      <protection hidden="1" locked="0"/>
    </xf>
    <xf numFmtId="49" fontId="75" fillId="33" borderId="0" xfId="0" applyNumberFormat="1" applyFont="1" applyFill="1" applyAlignment="1" applyProtection="1">
      <alignment horizontal="left" vertical="top" wrapText="1"/>
      <protection hidden="1"/>
    </xf>
    <xf numFmtId="49" fontId="75" fillId="0" borderId="16" xfId="0" applyNumberFormat="1" applyFont="1" applyFill="1" applyBorder="1" applyAlignment="1" applyProtection="1">
      <alignment horizontal="center" vertical="top"/>
      <protection/>
    </xf>
    <xf numFmtId="49" fontId="75" fillId="36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75" fillId="33" borderId="0" xfId="0" applyNumberFormat="1" applyFont="1" applyFill="1" applyBorder="1" applyAlignment="1" applyProtection="1">
      <alignment horizontal="center" vertical="top"/>
      <protection hidden="1"/>
    </xf>
    <xf numFmtId="14" fontId="75" fillId="36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68" fillId="33" borderId="20" xfId="0" applyNumberFormat="1" applyFont="1" applyFill="1" applyBorder="1" applyAlignment="1" applyProtection="1">
      <alignment horizontal="center" vertical="top"/>
      <protection hidden="1"/>
    </xf>
    <xf numFmtId="49" fontId="75" fillId="36" borderId="16" xfId="0" applyNumberFormat="1" applyFont="1" applyFill="1" applyBorder="1" applyAlignment="1" applyProtection="1">
      <alignment horizontal="center" vertical="top"/>
      <protection locked="0"/>
    </xf>
    <xf numFmtId="49" fontId="68" fillId="36" borderId="16" xfId="0" applyNumberFormat="1" applyFont="1" applyFill="1" applyBorder="1" applyAlignment="1" applyProtection="1">
      <alignment horizontal="center" vertical="top"/>
      <protection hidden="1" locked="0"/>
    </xf>
    <xf numFmtId="49" fontId="75" fillId="33" borderId="0" xfId="0" applyNumberFormat="1" applyFont="1" applyFill="1" applyAlignment="1" applyProtection="1">
      <alignment horizontal="left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06"/>
  <sheetViews>
    <sheetView tabSelected="1" zoomScale="90" zoomScaleNormal="90" zoomScaleSheetLayoutView="100" zoomScalePageLayoutView="110" workbookViewId="0" topLeftCell="A1">
      <selection activeCell="W6" sqref="W6:AL6"/>
    </sheetView>
  </sheetViews>
  <sheetFormatPr defaultColWidth="2.28125" defaultRowHeight="15"/>
  <cols>
    <col min="1" max="1" width="2.28125" style="13" customWidth="1"/>
    <col min="2" max="2" width="3.140625" style="13" customWidth="1"/>
    <col min="3" max="3" width="2.28125" style="13" customWidth="1"/>
    <col min="4" max="4" width="2.7109375" style="13" customWidth="1"/>
    <col min="5" max="10" width="2.28125" style="13" customWidth="1"/>
    <col min="11" max="11" width="5.57421875" style="13" bestFit="1" customWidth="1"/>
    <col min="12" max="12" width="4.28125" style="13" customWidth="1"/>
    <col min="13" max="13" width="5.8515625" style="13" customWidth="1"/>
    <col min="14" max="14" width="4.28125" style="13" customWidth="1"/>
    <col min="15" max="15" width="2.00390625" style="13" customWidth="1"/>
    <col min="16" max="18" width="2.28125" style="13" customWidth="1"/>
    <col min="19" max="20" width="2.28125" style="15" customWidth="1"/>
    <col min="21" max="22" width="2.28125" style="13" customWidth="1"/>
    <col min="23" max="23" width="1.28515625" style="13" customWidth="1"/>
    <col min="24" max="25" width="2.28125" style="13" customWidth="1"/>
    <col min="26" max="26" width="2.00390625" style="13" customWidth="1"/>
    <col min="27" max="27" width="3.851562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4.28125" style="13" customWidth="1"/>
    <col min="33" max="33" width="2.28125" style="13" customWidth="1"/>
    <col min="34" max="34" width="1.7109375" style="13" customWidth="1"/>
    <col min="35" max="35" width="4.140625" style="13" customWidth="1"/>
    <col min="36" max="37" width="3.00390625" style="13" customWidth="1"/>
    <col min="38" max="38" width="3.140625" style="13" customWidth="1"/>
    <col min="39" max="39" width="2.28125" style="14" customWidth="1"/>
    <col min="40" max="46" width="2.28125" style="13" customWidth="1"/>
    <col min="47" max="47" width="4.7109375" style="13" customWidth="1"/>
    <col min="48" max="48" width="0.71875" style="13" customWidth="1"/>
    <col min="49" max="49" width="2.28125" style="13" customWidth="1"/>
    <col min="50" max="50" width="3.140625" style="13" customWidth="1"/>
    <col min="51" max="51" width="2.7109375" style="13" customWidth="1"/>
    <col min="52" max="52" width="2.140625" style="13" customWidth="1"/>
    <col min="53" max="53" width="15.00390625" style="13" hidden="1" customWidth="1"/>
    <col min="54" max="54" width="35.00390625" style="13" hidden="1" customWidth="1"/>
    <col min="55" max="55" width="9.140625" style="13" hidden="1" customWidth="1"/>
    <col min="56" max="56" width="6.421875" style="13" hidden="1" customWidth="1"/>
    <col min="57" max="57" width="3.00390625" style="13" customWidth="1"/>
    <col min="58" max="59" width="2.57421875" style="13" customWidth="1"/>
    <col min="60" max="63" width="2.28125" style="13" customWidth="1"/>
    <col min="64" max="16384" width="2.28125" style="13" customWidth="1"/>
  </cols>
  <sheetData>
    <row r="1" spans="1:56" ht="150" customHeight="1">
      <c r="A1" s="158" t="s">
        <v>179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89" t="s">
        <v>252</v>
      </c>
      <c r="BB1" s="90" t="s">
        <v>253</v>
      </c>
      <c r="BC1" s="90" t="s">
        <v>254</v>
      </c>
      <c r="BD1" s="70" t="s">
        <v>255</v>
      </c>
    </row>
    <row r="2" spans="1:56" ht="141.7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91" t="s">
        <v>256</v>
      </c>
      <c r="BB2" s="92" t="s">
        <v>253</v>
      </c>
      <c r="BC2" s="92" t="s">
        <v>257</v>
      </c>
      <c r="BD2" s="71" t="s">
        <v>255</v>
      </c>
    </row>
    <row r="3" spans="1:56" ht="36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89" t="s">
        <v>258</v>
      </c>
      <c r="BB3" s="90" t="s">
        <v>253</v>
      </c>
      <c r="BC3" s="90" t="s">
        <v>259</v>
      </c>
      <c r="BD3" s="70" t="s">
        <v>255</v>
      </c>
    </row>
    <row r="4" spans="1:56" ht="25.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91" t="s">
        <v>260</v>
      </c>
      <c r="BB4" s="92" t="s">
        <v>261</v>
      </c>
      <c r="BC4" s="92" t="s">
        <v>262</v>
      </c>
      <c r="BD4" s="71" t="s">
        <v>263</v>
      </c>
    </row>
    <row r="5" spans="1:56" s="40" customFormat="1" ht="20.25" customHeight="1">
      <c r="A5" s="1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62" t="s">
        <v>16</v>
      </c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89" t="s">
        <v>264</v>
      </c>
      <c r="BB5" s="90" t="s">
        <v>261</v>
      </c>
      <c r="BC5" s="90" t="s">
        <v>265</v>
      </c>
      <c r="BD5" s="73" t="s">
        <v>263</v>
      </c>
    </row>
    <row r="6" spans="1:56" s="40" customFormat="1" ht="25.5" customHeight="1">
      <c r="A6" s="1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160" t="s">
        <v>252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91" t="s">
        <v>266</v>
      </c>
      <c r="BB6" s="92" t="s">
        <v>261</v>
      </c>
      <c r="BC6" s="92" t="s">
        <v>267</v>
      </c>
      <c r="BD6" s="75" t="s">
        <v>263</v>
      </c>
    </row>
    <row r="7" spans="1:56" s="40" customFormat="1" ht="25.5" customHeight="1">
      <c r="A7" s="17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62" t="s">
        <v>14</v>
      </c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89" t="s">
        <v>268</v>
      </c>
      <c r="BB7" s="90" t="s">
        <v>261</v>
      </c>
      <c r="BC7" s="90" t="s">
        <v>314</v>
      </c>
      <c r="BD7" s="73" t="s">
        <v>269</v>
      </c>
    </row>
    <row r="8" spans="1:56" s="40" customFormat="1" ht="19.5" customHeight="1">
      <c r="A8" s="17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91" t="s">
        <v>270</v>
      </c>
      <c r="BB8" s="92" t="s">
        <v>261</v>
      </c>
      <c r="BC8" s="92" t="s">
        <v>325</v>
      </c>
      <c r="BD8" s="75" t="s">
        <v>269</v>
      </c>
    </row>
    <row r="9" spans="1:56" s="40" customFormat="1" ht="19.5" customHeight="1">
      <c r="A9" s="17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 t="s">
        <v>9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89" t="s">
        <v>271</v>
      </c>
      <c r="BB9" s="90" t="s">
        <v>272</v>
      </c>
      <c r="BC9" s="90" t="s">
        <v>273</v>
      </c>
      <c r="BD9" s="73" t="s">
        <v>274</v>
      </c>
    </row>
    <row r="10" spans="1:56" ht="48.75" customHeight="1">
      <c r="A10" s="67"/>
      <c r="B10" s="159" t="s">
        <v>180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91" t="s">
        <v>275</v>
      </c>
      <c r="BB10" s="92" t="s">
        <v>272</v>
      </c>
      <c r="BC10" s="92" t="s">
        <v>276</v>
      </c>
      <c r="BD10" s="71" t="s">
        <v>274</v>
      </c>
    </row>
    <row r="11" spans="1:56" s="40" customFormat="1" ht="60" customHeight="1">
      <c r="A11" s="17"/>
      <c r="B11" s="174" t="s">
        <v>178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89" t="s">
        <v>277</v>
      </c>
      <c r="BB11" s="90" t="s">
        <v>272</v>
      </c>
      <c r="BC11" s="90" t="s">
        <v>278</v>
      </c>
      <c r="BD11" s="73" t="s">
        <v>274</v>
      </c>
    </row>
    <row r="12" spans="1:56" s="40" customFormat="1" ht="26.25" customHeight="1">
      <c r="A12" s="17"/>
      <c r="B12" s="76" t="s">
        <v>7</v>
      </c>
      <c r="C12" s="178"/>
      <c r="D12" s="178"/>
      <c r="E12" s="178"/>
      <c r="F12" s="178"/>
      <c r="G12" s="178"/>
      <c r="H12" s="178"/>
      <c r="I12" s="178"/>
      <c r="J12" s="179" t="s">
        <v>0</v>
      </c>
      <c r="K12" s="179"/>
      <c r="L12" s="180"/>
      <c r="M12" s="180"/>
      <c r="N12" s="180"/>
      <c r="O12" s="180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91" t="s">
        <v>279</v>
      </c>
      <c r="BB12" s="92" t="s">
        <v>272</v>
      </c>
      <c r="BC12" s="92" t="s">
        <v>321</v>
      </c>
      <c r="BD12" s="75" t="s">
        <v>280</v>
      </c>
    </row>
    <row r="13" spans="1:56" s="40" customFormat="1" ht="17.25" customHeight="1">
      <c r="A13" s="17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89" t="s">
        <v>281</v>
      </c>
      <c r="BB13" s="93" t="s">
        <v>326</v>
      </c>
      <c r="BC13" s="90" t="s">
        <v>322</v>
      </c>
      <c r="BD13" s="77" t="s">
        <v>280</v>
      </c>
    </row>
    <row r="14" spans="1:56" s="40" customFormat="1" ht="64.5" customHeight="1">
      <c r="A14" s="35"/>
      <c r="B14" s="167" t="s">
        <v>170</v>
      </c>
      <c r="C14" s="167"/>
      <c r="D14" s="167"/>
      <c r="E14" s="167"/>
      <c r="F14" s="167"/>
      <c r="G14" s="167"/>
      <c r="H14" s="167"/>
      <c r="I14" s="167"/>
      <c r="J14" s="167" t="s">
        <v>171</v>
      </c>
      <c r="K14" s="167"/>
      <c r="L14" s="167"/>
      <c r="M14" s="167"/>
      <c r="N14" s="167" t="s">
        <v>166</v>
      </c>
      <c r="O14" s="167"/>
      <c r="P14" s="167"/>
      <c r="Q14" s="167"/>
      <c r="R14" s="167"/>
      <c r="S14" s="167"/>
      <c r="T14" s="167" t="s">
        <v>172</v>
      </c>
      <c r="U14" s="167"/>
      <c r="V14" s="167"/>
      <c r="W14" s="167"/>
      <c r="X14" s="167"/>
      <c r="Y14" s="167" t="s">
        <v>175</v>
      </c>
      <c r="Z14" s="167"/>
      <c r="AA14" s="167"/>
      <c r="AB14" s="167"/>
      <c r="AC14" s="167"/>
      <c r="AD14" s="167"/>
      <c r="AE14" s="167" t="s">
        <v>173</v>
      </c>
      <c r="AF14" s="167"/>
      <c r="AG14" s="167"/>
      <c r="AH14" s="168" t="s">
        <v>174</v>
      </c>
      <c r="AI14" s="168"/>
      <c r="AJ14" s="168"/>
      <c r="AK14" s="168"/>
      <c r="AL14" s="168"/>
      <c r="AM14" s="35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91" t="s">
        <v>282</v>
      </c>
      <c r="BB14" s="92" t="s">
        <v>283</v>
      </c>
      <c r="BC14" s="92" t="s">
        <v>284</v>
      </c>
      <c r="BD14" s="75" t="s">
        <v>285</v>
      </c>
    </row>
    <row r="15" spans="1:56" ht="48" customHeight="1">
      <c r="A15" s="1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6"/>
      <c r="Z15" s="166"/>
      <c r="AA15" s="166"/>
      <c r="AB15" s="166"/>
      <c r="AC15" s="166"/>
      <c r="AD15" s="166"/>
      <c r="AE15" s="165"/>
      <c r="AF15" s="165"/>
      <c r="AG15" s="165"/>
      <c r="AH15" s="165"/>
      <c r="AI15" s="165"/>
      <c r="AJ15" s="165"/>
      <c r="AK15" s="165"/>
      <c r="AL15" s="165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89" t="s">
        <v>286</v>
      </c>
      <c r="BB15" s="90" t="s">
        <v>283</v>
      </c>
      <c r="BC15" s="90" t="s">
        <v>287</v>
      </c>
      <c r="BD15" s="70" t="s">
        <v>285</v>
      </c>
    </row>
    <row r="16" spans="1:56" ht="28.5" customHeight="1">
      <c r="A16" s="1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6"/>
      <c r="Z16" s="166"/>
      <c r="AA16" s="166"/>
      <c r="AB16" s="166"/>
      <c r="AC16" s="166"/>
      <c r="AD16" s="166"/>
      <c r="AE16" s="165"/>
      <c r="AF16" s="165"/>
      <c r="AG16" s="165"/>
      <c r="AH16" s="165"/>
      <c r="AI16" s="165"/>
      <c r="AJ16" s="165"/>
      <c r="AK16" s="165"/>
      <c r="AL16" s="165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91" t="s">
        <v>288</v>
      </c>
      <c r="BB16" s="92" t="s">
        <v>283</v>
      </c>
      <c r="BC16" s="92" t="s">
        <v>289</v>
      </c>
      <c r="BD16" s="71" t="s">
        <v>285</v>
      </c>
    </row>
    <row r="17" spans="1:56" ht="24.75" customHeight="1">
      <c r="A17" s="1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6"/>
      <c r="Z17" s="166"/>
      <c r="AA17" s="166"/>
      <c r="AB17" s="166"/>
      <c r="AC17" s="166"/>
      <c r="AD17" s="166"/>
      <c r="AE17" s="165"/>
      <c r="AF17" s="165"/>
      <c r="AG17" s="165"/>
      <c r="AH17" s="165"/>
      <c r="AI17" s="165"/>
      <c r="AJ17" s="165"/>
      <c r="AK17" s="165"/>
      <c r="AL17" s="165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89" t="s">
        <v>15</v>
      </c>
      <c r="BB17" s="90" t="s">
        <v>290</v>
      </c>
      <c r="BC17" s="90" t="s">
        <v>291</v>
      </c>
      <c r="BD17" s="70" t="s">
        <v>292</v>
      </c>
    </row>
    <row r="18" spans="1:56" ht="39.75" customHeight="1">
      <c r="A18" s="1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6"/>
      <c r="Z18" s="166"/>
      <c r="AA18" s="166"/>
      <c r="AB18" s="166"/>
      <c r="AC18" s="166"/>
      <c r="AD18" s="166"/>
      <c r="AE18" s="165"/>
      <c r="AF18" s="165"/>
      <c r="AG18" s="165"/>
      <c r="AH18" s="165"/>
      <c r="AI18" s="165"/>
      <c r="AJ18" s="165"/>
      <c r="AK18" s="165"/>
      <c r="AL18" s="165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91" t="s">
        <v>293</v>
      </c>
      <c r="BB18" s="92" t="s">
        <v>290</v>
      </c>
      <c r="BC18" s="92" t="s">
        <v>294</v>
      </c>
      <c r="BD18" s="71" t="s">
        <v>292</v>
      </c>
    </row>
    <row r="19" spans="1:56" s="40" customFormat="1" ht="39.75" customHeight="1">
      <c r="A19" s="17"/>
      <c r="B19" s="176" t="s">
        <v>176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89" t="s">
        <v>295</v>
      </c>
      <c r="BB19" s="90" t="s">
        <v>290</v>
      </c>
      <c r="BC19" s="90" t="s">
        <v>327</v>
      </c>
      <c r="BD19" s="73" t="s">
        <v>292</v>
      </c>
    </row>
    <row r="20" spans="1:56" ht="39.75" customHeight="1">
      <c r="A20" s="67"/>
      <c r="B20" s="164" t="s">
        <v>313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91" t="s">
        <v>296</v>
      </c>
      <c r="BB20" s="92" t="s">
        <v>297</v>
      </c>
      <c r="BC20" s="92" t="s">
        <v>298</v>
      </c>
      <c r="BD20" s="71" t="s">
        <v>292</v>
      </c>
    </row>
    <row r="21" spans="1:56" s="40" customFormat="1" ht="17.25" customHeight="1">
      <c r="A21" s="17"/>
      <c r="B21" s="176" t="s">
        <v>177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89" t="s">
        <v>299</v>
      </c>
      <c r="BB21" s="90" t="s">
        <v>297</v>
      </c>
      <c r="BC21" s="90" t="s">
        <v>300</v>
      </c>
      <c r="BD21" s="73" t="s">
        <v>292</v>
      </c>
    </row>
    <row r="22" spans="1:56" ht="31.5" customHeight="1">
      <c r="A22" s="67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91" t="s">
        <v>301</v>
      </c>
      <c r="BB22" s="92" t="s">
        <v>323</v>
      </c>
      <c r="BC22" s="92" t="s">
        <v>302</v>
      </c>
      <c r="BD22" s="71" t="s">
        <v>303</v>
      </c>
    </row>
    <row r="23" spans="1:56" s="40" customFormat="1" ht="12.75" customHeight="1">
      <c r="A23" s="17"/>
      <c r="B23" s="153" t="s">
        <v>17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89" t="s">
        <v>304</v>
      </c>
      <c r="BB23" s="90" t="s">
        <v>323</v>
      </c>
      <c r="BC23" s="90" t="s">
        <v>305</v>
      </c>
      <c r="BD23" s="73" t="s">
        <v>303</v>
      </c>
    </row>
    <row r="24" spans="1:56" s="40" customFormat="1" ht="20.25" customHeight="1">
      <c r="A24" s="17"/>
      <c r="B24" s="173" t="s">
        <v>18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63"/>
      <c r="AL24" s="63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91" t="s">
        <v>306</v>
      </c>
      <c r="BB24" s="92" t="s">
        <v>323</v>
      </c>
      <c r="BC24" s="92" t="s">
        <v>307</v>
      </c>
      <c r="BD24" s="75" t="s">
        <v>303</v>
      </c>
    </row>
    <row r="25" spans="1:56" s="15" customFormat="1" ht="24" customHeight="1">
      <c r="A25" s="7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89" t="s">
        <v>308</v>
      </c>
      <c r="BB25" s="90" t="s">
        <v>324</v>
      </c>
      <c r="BC25" s="90" t="s">
        <v>309</v>
      </c>
      <c r="BD25" s="69" t="s">
        <v>310</v>
      </c>
    </row>
    <row r="26" spans="1:56" s="40" customFormat="1" ht="24" customHeight="1">
      <c r="A26" s="17"/>
      <c r="B26" s="173" t="s">
        <v>19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91" t="s">
        <v>311</v>
      </c>
      <c r="BB26" s="92" t="s">
        <v>324</v>
      </c>
      <c r="BC26" s="92" t="s">
        <v>312</v>
      </c>
      <c r="BD26" s="74" t="s">
        <v>310</v>
      </c>
    </row>
    <row r="27" spans="1:52" ht="31.5" customHeight="1">
      <c r="A27" s="67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</row>
    <row r="28" spans="1:53" s="40" customFormat="1" ht="15">
      <c r="A28" s="17"/>
      <c r="B28" s="153" t="s">
        <v>10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79" t="s">
        <v>315</v>
      </c>
    </row>
    <row r="29" spans="1:53" s="40" customFormat="1" ht="19.5">
      <c r="A29" s="17"/>
      <c r="B29" s="173" t="s">
        <v>11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63"/>
      <c r="AL29" s="63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79" t="s">
        <v>316</v>
      </c>
    </row>
    <row r="30" spans="1:53" s="40" customFormat="1" ht="15">
      <c r="A30" s="17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78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79" t="s">
        <v>317</v>
      </c>
    </row>
    <row r="31" spans="1:53" s="40" customFormat="1" ht="19.5">
      <c r="A31" s="17"/>
      <c r="B31" s="184" t="s">
        <v>12</v>
      </c>
      <c r="C31" s="184"/>
      <c r="D31" s="184"/>
      <c r="E31" s="184"/>
      <c r="F31" s="184"/>
      <c r="G31" s="184"/>
      <c r="H31" s="184"/>
      <c r="I31" s="177"/>
      <c r="J31" s="177"/>
      <c r="K31" s="177"/>
      <c r="L31" s="177"/>
      <c r="M31" s="177"/>
      <c r="N31" s="177"/>
      <c r="O31" s="177"/>
      <c r="P31" s="177"/>
      <c r="Q31" s="177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79" t="s">
        <v>318</v>
      </c>
    </row>
    <row r="32" spans="1:53" s="40" customFormat="1" ht="15">
      <c r="A32" s="17"/>
      <c r="B32" s="29"/>
      <c r="C32" s="29"/>
      <c r="D32" s="29"/>
      <c r="E32" s="29"/>
      <c r="F32" s="29"/>
      <c r="G32" s="29"/>
      <c r="H32" s="29"/>
      <c r="I32" s="181" t="s">
        <v>1</v>
      </c>
      <c r="J32" s="181"/>
      <c r="K32" s="181"/>
      <c r="L32" s="181"/>
      <c r="M32" s="181"/>
      <c r="N32" s="181"/>
      <c r="O32" s="181"/>
      <c r="P32" s="181"/>
      <c r="Q32" s="181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79" t="s">
        <v>167</v>
      </c>
    </row>
    <row r="33" spans="1:53" s="40" customFormat="1" ht="19.5">
      <c r="A33" s="17"/>
      <c r="B33" s="171" t="s">
        <v>13</v>
      </c>
      <c r="C33" s="171"/>
      <c r="D33" s="171"/>
      <c r="E33" s="171"/>
      <c r="F33" s="171"/>
      <c r="G33" s="171"/>
      <c r="H33" s="171"/>
      <c r="I33" s="172"/>
      <c r="J33" s="172"/>
      <c r="K33" s="172"/>
      <c r="L33" s="172"/>
      <c r="M33" s="172"/>
      <c r="N33" s="172"/>
      <c r="O33" s="172"/>
      <c r="P33" s="172"/>
      <c r="Q33" s="172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79" t="s">
        <v>319</v>
      </c>
    </row>
    <row r="34" spans="1:53" s="40" customFormat="1" ht="15">
      <c r="A34" s="17"/>
      <c r="B34" s="29"/>
      <c r="C34" s="29"/>
      <c r="D34" s="29"/>
      <c r="E34" s="29"/>
      <c r="F34" s="29"/>
      <c r="G34" s="29"/>
      <c r="H34" s="29"/>
      <c r="I34" s="31"/>
      <c r="J34" s="32" t="s">
        <v>1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79" t="s">
        <v>168</v>
      </c>
    </row>
    <row r="35" spans="1:53" s="40" customFormat="1" ht="15">
      <c r="A35" s="3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65"/>
      <c r="T35" s="65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5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79" t="s">
        <v>169</v>
      </c>
    </row>
    <row r="36" spans="1:53" s="40" customFormat="1" ht="15.75">
      <c r="A36" s="36" t="s">
        <v>181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5"/>
      <c r="N36" s="65"/>
      <c r="O36" s="65"/>
      <c r="P36" s="65"/>
      <c r="Q36" s="65"/>
      <c r="R36" s="65"/>
      <c r="S36" s="65"/>
      <c r="T36" s="65"/>
      <c r="U36" s="161" t="s">
        <v>182</v>
      </c>
      <c r="V36" s="161"/>
      <c r="W36" s="161"/>
      <c r="X36" s="161"/>
      <c r="Y36" s="161"/>
      <c r="Z36" s="161"/>
      <c r="AA36" s="161"/>
      <c r="AB36" s="161"/>
      <c r="AC36" s="161"/>
      <c r="AD36" s="161"/>
      <c r="AE36" s="162"/>
      <c r="AF36" s="162"/>
      <c r="AG36" s="162"/>
      <c r="AH36" s="162"/>
      <c r="AI36" s="162"/>
      <c r="AJ36" s="162"/>
      <c r="AK36" s="162"/>
      <c r="AL36" s="162"/>
      <c r="AM36" s="35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3" t="s">
        <v>320</v>
      </c>
    </row>
    <row r="37" spans="1:53" s="40" customFormat="1" ht="30" customHeight="1">
      <c r="A37" s="135" t="str">
        <f>VLOOKUP($W$6,$BA$1:$BC$26,2,0)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34"/>
      <c r="R37" s="33"/>
      <c r="S37" s="34"/>
      <c r="T37" s="34"/>
      <c r="U37" s="33"/>
      <c r="V37" s="33"/>
      <c r="W37" s="33"/>
      <c r="X37" s="33"/>
      <c r="Y37" s="33"/>
      <c r="Z37" s="33"/>
      <c r="AA37" s="33"/>
      <c r="AB37" s="33"/>
      <c r="AC37" s="37" t="s">
        <v>0</v>
      </c>
      <c r="AD37" s="37"/>
      <c r="AE37" s="163"/>
      <c r="AF37" s="163"/>
      <c r="AG37" s="163"/>
      <c r="AH37" s="163"/>
      <c r="AI37" s="163"/>
      <c r="AJ37" s="163"/>
      <c r="AK37" s="163"/>
      <c r="AL37" s="38" t="s">
        <v>183</v>
      </c>
      <c r="AM37" s="35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40" t="s">
        <v>164</v>
      </c>
    </row>
    <row r="38" spans="1:53" s="40" customFormat="1" ht="30" customHeigh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34"/>
      <c r="R38" s="33"/>
      <c r="S38" s="34"/>
      <c r="T38" s="34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5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40" t="s">
        <v>165</v>
      </c>
    </row>
    <row r="39" spans="1:52" s="40" customFormat="1" ht="49.5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34"/>
      <c r="R39" s="33"/>
      <c r="S39" s="34"/>
      <c r="T39" s="34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5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40" customFormat="1" ht="30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34"/>
      <c r="R40" s="33"/>
      <c r="S40" s="34"/>
      <c r="T40" s="34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5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40" customFormat="1" ht="30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34"/>
      <c r="R41" s="33"/>
      <c r="S41" s="34"/>
      <c r="T41" s="34"/>
      <c r="U41" s="33"/>
      <c r="V41" s="33"/>
      <c r="W41" s="39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5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40" customFormat="1" ht="4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5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2:52" s="40" customFormat="1" ht="3.75" customHeight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5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40" customFormat="1" ht="5.2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5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1" s="40" customFormat="1" ht="35.25" customHeight="1">
      <c r="A45" s="41" t="s">
        <v>184</v>
      </c>
      <c r="B45" s="42"/>
      <c r="C45" s="42"/>
      <c r="D45" s="42"/>
      <c r="E45" s="42"/>
      <c r="F45" s="42"/>
      <c r="G45" s="42"/>
      <c r="H45" s="42"/>
      <c r="I45" s="149" t="str">
        <f>B10</f>
        <v>Указать наименование организации заключившей долгосрочный договор (вместо данного текста)</v>
      </c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42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 s="40" customFormat="1" ht="27.75" customHeight="1">
      <c r="A46" s="43" t="s">
        <v>185</v>
      </c>
      <c r="B46" s="42"/>
      <c r="C46" s="42"/>
      <c r="D46" s="42"/>
      <c r="E46" s="42"/>
      <c r="F46" s="42"/>
      <c r="G46" s="42"/>
      <c r="H46" s="42"/>
      <c r="I46" s="151">
        <f>B25</f>
        <v>0</v>
      </c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42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s="40" customFormat="1" ht="81.75" customHeight="1">
      <c r="A47" s="37"/>
      <c r="B47" s="33"/>
      <c r="C47" s="33"/>
      <c r="D47" s="33"/>
      <c r="E47" s="33"/>
      <c r="F47" s="33"/>
      <c r="G47" s="33"/>
      <c r="H47" s="33"/>
      <c r="I47" s="152">
        <f>B27</f>
        <v>0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35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s="40" customFormat="1" ht="9" customHeight="1">
      <c r="A48" s="33"/>
      <c r="B48" s="33"/>
      <c r="C48" s="33"/>
      <c r="D48" s="33"/>
      <c r="E48" s="33"/>
      <c r="F48" s="33"/>
      <c r="G48" s="33"/>
      <c r="H48" s="3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35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s="40" customFormat="1" ht="17.25" customHeight="1">
      <c r="A49" s="154" t="s">
        <v>186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44"/>
      <c r="T49" s="44"/>
      <c r="U49" s="155">
        <f>L12</f>
        <v>0</v>
      </c>
      <c r="V49" s="155"/>
      <c r="W49" s="155"/>
      <c r="X49" s="155"/>
      <c r="Y49" s="155"/>
      <c r="Z49" s="155"/>
      <c r="AA49" s="33" t="s">
        <v>7</v>
      </c>
      <c r="AB49" s="156">
        <f>C12</f>
        <v>0</v>
      </c>
      <c r="AC49" s="157"/>
      <c r="AD49" s="157"/>
      <c r="AE49" s="157"/>
      <c r="AF49" s="157"/>
      <c r="AG49" s="157"/>
      <c r="AH49" s="157"/>
      <c r="AI49" s="45"/>
      <c r="AJ49" s="45"/>
      <c r="AK49" s="45"/>
      <c r="AM49" s="35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s="40" customFormat="1" ht="9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5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5" s="40" customFormat="1" ht="51.75" customHeight="1">
      <c r="A51" s="119" t="s">
        <v>187</v>
      </c>
      <c r="B51" s="120"/>
      <c r="C51" s="121"/>
      <c r="D51" s="122" t="s">
        <v>188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4"/>
      <c r="X51" s="119" t="s">
        <v>189</v>
      </c>
      <c r="Y51" s="120"/>
      <c r="Z51" s="121"/>
      <c r="AA51" s="119" t="s">
        <v>190</v>
      </c>
      <c r="AB51" s="120"/>
      <c r="AC51" s="121"/>
      <c r="AD51" s="119" t="s">
        <v>191</v>
      </c>
      <c r="AE51" s="120"/>
      <c r="AF51" s="121"/>
      <c r="AG51" s="119" t="s">
        <v>192</v>
      </c>
      <c r="AH51" s="120"/>
      <c r="AI51" s="121"/>
      <c r="AJ51" s="119" t="s">
        <v>193</v>
      </c>
      <c r="AK51" s="120"/>
      <c r="AL51" s="121"/>
      <c r="AM51" s="35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BA51" s="80" t="s">
        <v>216</v>
      </c>
      <c r="BB51" s="81" t="s">
        <v>215</v>
      </c>
      <c r="BC51" s="82" t="s">
        <v>217</v>
      </c>
    </row>
    <row r="52" spans="1:55" s="40" customFormat="1" ht="31.5" customHeight="1">
      <c r="A52" s="143"/>
      <c r="B52" s="144"/>
      <c r="C52" s="145"/>
      <c r="D52" s="112" t="e">
        <f>VLOOKUP(A52,$BA$52:$BC$69,2,FALSE)</f>
        <v>#N/A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4"/>
      <c r="X52" s="146"/>
      <c r="Y52" s="147"/>
      <c r="Z52" s="148"/>
      <c r="AA52" s="140" t="e">
        <f>VLOOKUP(A52,$BA$52:$BC$69,3,FALSE)</f>
        <v>#N/A</v>
      </c>
      <c r="AB52" s="141"/>
      <c r="AC52" s="142"/>
      <c r="AD52" s="140" t="e">
        <f>X52*AA52</f>
        <v>#N/A</v>
      </c>
      <c r="AE52" s="141"/>
      <c r="AF52" s="142"/>
      <c r="AG52" s="140" t="e">
        <f>ROUND(AD52*0.2,2)</f>
        <v>#N/A</v>
      </c>
      <c r="AH52" s="141"/>
      <c r="AI52" s="142"/>
      <c r="AJ52" s="140" t="e">
        <f>AD52+AG52</f>
        <v>#N/A</v>
      </c>
      <c r="AK52" s="141"/>
      <c r="AL52" s="142"/>
      <c r="AM52" s="35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BA52" s="83" t="s">
        <v>219</v>
      </c>
      <c r="BB52" s="84" t="s">
        <v>218</v>
      </c>
      <c r="BC52" s="85">
        <v>250.31</v>
      </c>
    </row>
    <row r="53" spans="1:55" s="40" customFormat="1" ht="42" customHeight="1">
      <c r="A53" s="143"/>
      <c r="B53" s="144"/>
      <c r="C53" s="145"/>
      <c r="D53" s="112" t="e">
        <f>VLOOKUP(A53,$BA$52:$BC$69,2,FALSE)</f>
        <v>#N/A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4"/>
      <c r="X53" s="146"/>
      <c r="Y53" s="147"/>
      <c r="Z53" s="148"/>
      <c r="AA53" s="140" t="e">
        <f>VLOOKUP(A53,$BA$52:$BC$69,3,FALSE)</f>
        <v>#N/A</v>
      </c>
      <c r="AB53" s="141"/>
      <c r="AC53" s="142"/>
      <c r="AD53" s="140" t="e">
        <f>X53*AA53</f>
        <v>#N/A</v>
      </c>
      <c r="AE53" s="141"/>
      <c r="AF53" s="142"/>
      <c r="AG53" s="140" t="e">
        <f>ROUND(AD53*0.2,2)</f>
        <v>#N/A</v>
      </c>
      <c r="AH53" s="141"/>
      <c r="AI53" s="142"/>
      <c r="AJ53" s="140" t="e">
        <f>AD53+AG53</f>
        <v>#N/A</v>
      </c>
      <c r="AK53" s="141"/>
      <c r="AL53" s="142"/>
      <c r="AM53" s="35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BA53" s="83" t="s">
        <v>221</v>
      </c>
      <c r="BB53" s="84" t="s">
        <v>220</v>
      </c>
      <c r="BC53" s="85">
        <v>280.83</v>
      </c>
    </row>
    <row r="54" spans="1:55" s="40" customFormat="1" ht="42" customHeight="1">
      <c r="A54" s="143"/>
      <c r="B54" s="144"/>
      <c r="C54" s="145"/>
      <c r="D54" s="112" t="e">
        <f>VLOOKUP(A54,$BA$52:$BC$69,2,FALSE)</f>
        <v>#N/A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4"/>
      <c r="X54" s="146"/>
      <c r="Y54" s="147"/>
      <c r="Z54" s="148"/>
      <c r="AA54" s="140" t="e">
        <f>VLOOKUP(A54,$BA$52:$BC$69,3,FALSE)</f>
        <v>#N/A</v>
      </c>
      <c r="AB54" s="141"/>
      <c r="AC54" s="142"/>
      <c r="AD54" s="140" t="e">
        <f>X54*AA54</f>
        <v>#N/A</v>
      </c>
      <c r="AE54" s="141"/>
      <c r="AF54" s="142"/>
      <c r="AG54" s="140" t="e">
        <f>ROUND(AD54*0.2,2)</f>
        <v>#N/A</v>
      </c>
      <c r="AH54" s="141"/>
      <c r="AI54" s="142"/>
      <c r="AJ54" s="140" t="e">
        <f>AD54+AG54</f>
        <v>#N/A</v>
      </c>
      <c r="AK54" s="141"/>
      <c r="AL54" s="142"/>
      <c r="AM54" s="35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BA54" s="83" t="s">
        <v>223</v>
      </c>
      <c r="BB54" s="84" t="s">
        <v>222</v>
      </c>
      <c r="BC54" s="85">
        <v>280.83</v>
      </c>
    </row>
    <row r="55" spans="1:55" s="40" customFormat="1" ht="42" customHeight="1">
      <c r="A55" s="143"/>
      <c r="B55" s="144"/>
      <c r="C55" s="145"/>
      <c r="D55" s="112" t="e">
        <f>VLOOKUP(A55,$BA$52:$BC$69,2,FALSE)</f>
        <v>#N/A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4"/>
      <c r="X55" s="146"/>
      <c r="Y55" s="147"/>
      <c r="Z55" s="148"/>
      <c r="AA55" s="140" t="e">
        <f>VLOOKUP(A55,$BA$52:$BC$69,3,FALSE)</f>
        <v>#N/A</v>
      </c>
      <c r="AB55" s="141"/>
      <c r="AC55" s="142"/>
      <c r="AD55" s="140" t="e">
        <f>X55*AA55</f>
        <v>#N/A</v>
      </c>
      <c r="AE55" s="141"/>
      <c r="AF55" s="142"/>
      <c r="AG55" s="140" t="e">
        <f>ROUND(AD55*0.2,2)</f>
        <v>#N/A</v>
      </c>
      <c r="AH55" s="141"/>
      <c r="AI55" s="142"/>
      <c r="AJ55" s="140" t="e">
        <f>AD55+AG55</f>
        <v>#N/A</v>
      </c>
      <c r="AK55" s="141"/>
      <c r="AL55" s="142"/>
      <c r="AM55" s="35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BA55" s="83" t="s">
        <v>225</v>
      </c>
      <c r="BB55" s="84" t="s">
        <v>224</v>
      </c>
      <c r="BC55" s="85">
        <v>293.04</v>
      </c>
    </row>
    <row r="56" spans="1:55" s="40" customFormat="1" ht="42" customHeight="1">
      <c r="A56" s="143"/>
      <c r="B56" s="144"/>
      <c r="C56" s="145"/>
      <c r="D56" s="112" t="e">
        <f>VLOOKUP(A56,$BA$52:$BC$69,2,FALSE)</f>
        <v>#N/A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4"/>
      <c r="X56" s="146"/>
      <c r="Y56" s="147"/>
      <c r="Z56" s="148"/>
      <c r="AA56" s="140" t="e">
        <f>VLOOKUP(A56,$BA$52:$BC$69,3,FALSE)</f>
        <v>#N/A</v>
      </c>
      <c r="AB56" s="141"/>
      <c r="AC56" s="142"/>
      <c r="AD56" s="140" t="e">
        <f>X56*AA56</f>
        <v>#N/A</v>
      </c>
      <c r="AE56" s="141"/>
      <c r="AF56" s="142"/>
      <c r="AG56" s="140" t="e">
        <f>ROUND(AD56*0.2,2)</f>
        <v>#N/A</v>
      </c>
      <c r="AH56" s="141"/>
      <c r="AI56" s="142"/>
      <c r="AJ56" s="140" t="e">
        <f>AD56+AG56</f>
        <v>#N/A</v>
      </c>
      <c r="AK56" s="141"/>
      <c r="AL56" s="142"/>
      <c r="AM56" s="35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BA56" s="83" t="s">
        <v>227</v>
      </c>
      <c r="BB56" s="84" t="s">
        <v>226</v>
      </c>
      <c r="BC56" s="85">
        <v>229.96</v>
      </c>
    </row>
    <row r="57" spans="1:55" s="40" customFormat="1" ht="17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3"/>
      <c r="U57" s="33"/>
      <c r="V57" s="37"/>
      <c r="W57" s="33"/>
      <c r="X57" s="46" t="s">
        <v>194</v>
      </c>
      <c r="Y57" s="33"/>
      <c r="Z57" s="33"/>
      <c r="AA57" s="47"/>
      <c r="AB57" s="47"/>
      <c r="AC57" s="47"/>
      <c r="AD57" s="102">
        <f>SUMIF(AD52:AF56,"&gt;0",AD52:AF56)</f>
        <v>0</v>
      </c>
      <c r="AE57" s="103"/>
      <c r="AF57" s="104"/>
      <c r="AG57" s="102">
        <f>SUMIF(AG52:AI56,"&gt;0",AG52:AI56)</f>
        <v>0</v>
      </c>
      <c r="AH57" s="103"/>
      <c r="AI57" s="104"/>
      <c r="AJ57" s="102">
        <f>SUMIF(AJ52:AL56,"&gt;0",AJ52:AL56)</f>
        <v>0</v>
      </c>
      <c r="AK57" s="103"/>
      <c r="AL57" s="104"/>
      <c r="AM57" s="35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BA57" s="83" t="s">
        <v>229</v>
      </c>
      <c r="BB57" s="84" t="s">
        <v>228</v>
      </c>
      <c r="BC57" s="85">
        <v>276.76</v>
      </c>
    </row>
    <row r="58" spans="1:55" s="40" customFormat="1" ht="6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5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BA58" s="83" t="s">
        <v>231</v>
      </c>
      <c r="BB58" s="84" t="s">
        <v>230</v>
      </c>
      <c r="BC58" s="85">
        <v>260.48</v>
      </c>
    </row>
    <row r="59" spans="1:55" s="40" customFormat="1" ht="21" customHeight="1">
      <c r="A59" s="95" t="s">
        <v>195</v>
      </c>
      <c r="B59" s="95"/>
      <c r="C59" s="95"/>
      <c r="D59" s="95"/>
      <c r="E59" s="95"/>
      <c r="F59" s="95"/>
      <c r="G59" s="95"/>
      <c r="H59" s="105" t="str">
        <f>SUBSTITUTE(PROPER(INDEX(n_4,MID(TEXT(AJ57,n0),1,1)+1)&amp;INDEX(n0x,MID(TEXT(AJ57,n0),2,1)+1,MID(TEXT(AJ57,n0),3,1)+1)&amp;IF(-MID(TEXT(AJ57,n0),1,3),"миллиард"&amp;VLOOKUP(MID(TEXT(AJ57,n0),3,1)*AND(MID(TEXT(AJ57,n0),2,1)-1),мил,2),"")&amp;INDEX(n_4,MID(TEXT(AJ57,n0),4,1)+1)&amp;INDEX(n0x,MID(TEXT(AJ57,n0),5,1)+1,MID(TEXT(AJ57,n0),6,1)+1)&amp;IF(-MID(TEXT(AJ57,n0),4,3),"миллион"&amp;VLOOKUP(MID(TEXT(AJ57,n0),6,1)*AND(MID(TEXT(AJ57,n0),5,1)-1),мил,2),"")&amp;INDEX(n_4,MID(TEXT(AJ57,n0),7,1)+1)&amp;INDEX(n1x,MID(TEXT(AJ57,n0),8,1)+1,MID(TEXT(AJ57,n0),9,1)+1)&amp;IF(-MID(TEXT(AJ57,n0),7,3),VLOOKUP(MID(TEXT(AJ57,n0),9,1)*AND(MID(TEXT(AJ57,n0),8,1)-1),тыс,2),"")&amp;INDEX(n_4,MID(TEXT(AJ57,n0),10,1)+1)&amp;INDEX(n0x,MID(TEXT(AJ57,n0),11,1)+1,MID(TEXT(AJ57,n0),12,1)+1)),"z"," ")&amp;IF(TRUNC(TEXT(AJ57,n0)),"","Ноль ")&amp;"рубл"&amp;VLOOKUP(MOD(MAX(MOD(MID(TEXT(AJ57,n0),11,2)-11,100),9),10),{0,"ь ";1,"я ";4,"ей "},2)&amp;RIGHT(TEXT(AJ57,n0),2)&amp;" копе"&amp;VLOOKUP(MOD(MAX(MOD(RIGHT(TEXT(AJ57,n0),2)-11,100),9),10),{0,"йка";1,"йки";4,"ек"},2)</f>
        <v>Ноль рублей 00 копеек</v>
      </c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35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BA59" s="83" t="s">
        <v>233</v>
      </c>
      <c r="BB59" s="84" t="s">
        <v>232</v>
      </c>
      <c r="BC59" s="85">
        <v>293.04</v>
      </c>
    </row>
    <row r="60" spans="1:55" s="40" customFormat="1" ht="27" customHeight="1">
      <c r="A60" s="95" t="s">
        <v>196</v>
      </c>
      <c r="B60" s="95"/>
      <c r="C60" s="95"/>
      <c r="D60" s="95"/>
      <c r="E60" s="95"/>
      <c r="F60" s="95"/>
      <c r="G60" s="95"/>
      <c r="H60" s="94" t="str">
        <f>SUBSTITUTE(PROPER(INDEX(n_4,MID(TEXT(AG57,n0),1,1)+1)&amp;INDEX(n0x,MID(TEXT(AG57,n0),2,1)+1,MID(TEXT(AG57,n0),3,1)+1)&amp;IF(-MID(TEXT(AG57,n0),1,3),"миллиард"&amp;VLOOKUP(MID(TEXT(AG57,n0),3,1)*AND(MID(TEXT(AG57,n0),2,1)-1),мил,2),"")&amp;INDEX(n_4,MID(TEXT(AG57,n0),4,1)+1)&amp;INDEX(n0x,MID(TEXT(AG57,n0),5,1)+1,MID(TEXT(AG57,n0),6,1)+1)&amp;IF(-MID(TEXT(AG57,n0),4,3),"миллион"&amp;VLOOKUP(MID(TEXT(AG57,n0),6,1)*AND(MID(TEXT(AG57,n0),5,1)-1),мил,2),"")&amp;INDEX(n_4,MID(TEXT(AG57,n0),7,1)+1)&amp;INDEX(n1x,MID(TEXT(AG57,n0),8,1)+1,MID(TEXT(AG57,n0),9,1)+1)&amp;IF(-MID(TEXT(AG57,n0),7,3),VLOOKUP(MID(TEXT(AG57,n0),9,1)*AND(MID(TEXT(AG57,n0),8,1)-1),тыс,2),"")&amp;INDEX(n_4,MID(TEXT(AG57,n0),10,1)+1)&amp;INDEX(n0x,MID(TEXT(AG57,n0),11,1)+1,MID(TEXT(AG57,n0),12,1)+1)),"z"," ")&amp;IF(TRUNC(TEXT(AG57,n0)),"","Ноль ")&amp;"рубл"&amp;VLOOKUP(MOD(MAX(MOD(MID(TEXT(AG57,n0),11,2)-11,100),9),10),{0,"ь ";1,"я ";4,"ей "},2)&amp;RIGHT(TEXT(AG57,n0),2)&amp;" копе"&amp;VLOOKUP(MOD(MAX(MOD(RIGHT(TEXT(AG57,n0),2)-11,100),9),10),{0,"йка";1,"йки";4,"ек"},2)</f>
        <v>Ноль рублей 00 копеек</v>
      </c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35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BA60" s="83" t="s">
        <v>235</v>
      </c>
      <c r="BB60" s="84" t="s">
        <v>234</v>
      </c>
      <c r="BC60" s="85">
        <v>248.27</v>
      </c>
    </row>
    <row r="61" spans="1:55" s="40" customFormat="1" ht="11.2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34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5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BA61" s="83" t="s">
        <v>237</v>
      </c>
      <c r="BB61" s="84" t="s">
        <v>236</v>
      </c>
      <c r="BC61" s="85">
        <v>280.83</v>
      </c>
    </row>
    <row r="62" spans="1:55" s="40" customFormat="1" ht="15" customHeight="1">
      <c r="A62" s="138" t="s">
        <v>197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BA62" s="83" t="s">
        <v>239</v>
      </c>
      <c r="BB62" s="84" t="s">
        <v>238</v>
      </c>
      <c r="BC62" s="85">
        <v>213.68</v>
      </c>
    </row>
    <row r="63" spans="1:55" s="40" customFormat="1" ht="15" customHeight="1">
      <c r="A63" s="138" t="s">
        <v>198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48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BA63" s="83" t="s">
        <v>241</v>
      </c>
      <c r="BB63" s="84" t="s">
        <v>240</v>
      </c>
      <c r="BC63" s="85">
        <v>260.48</v>
      </c>
    </row>
    <row r="64" spans="1:55" s="40" customFormat="1" ht="15" customHeight="1">
      <c r="A64" s="138" t="s">
        <v>199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48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BA64" s="83" t="s">
        <v>243</v>
      </c>
      <c r="BB64" s="84" t="s">
        <v>242</v>
      </c>
      <c r="BC64" s="85">
        <v>260.48</v>
      </c>
    </row>
    <row r="65" spans="1:55" s="40" customFormat="1" ht="7.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34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5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BA65" s="83" t="s">
        <v>245</v>
      </c>
      <c r="BB65" s="84" t="s">
        <v>244</v>
      </c>
      <c r="BC65" s="85">
        <v>278.8</v>
      </c>
    </row>
    <row r="66" spans="1:55" s="40" customFormat="1" ht="92.25" customHeight="1">
      <c r="A66" s="97" t="str">
        <f>VLOOKUP($W$6,$BA$1:$BC$26,3,0)</f>
        <v>Начальник Брестского областного 
управления Госпромнадзора
___________________________ И.Г.Калишук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3"/>
      <c r="AG66" s="33"/>
      <c r="AH66" s="33"/>
      <c r="AI66" s="33"/>
      <c r="AJ66" s="33"/>
      <c r="AK66" s="33"/>
      <c r="AL66" s="33"/>
      <c r="AM66" s="35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BA66" s="83" t="s">
        <v>247</v>
      </c>
      <c r="BB66" s="84" t="s">
        <v>246</v>
      </c>
      <c r="BC66" s="85">
        <v>213.68</v>
      </c>
    </row>
    <row r="67" spans="1:55" s="40" customFormat="1" ht="45">
      <c r="A67" s="35" t="s">
        <v>200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95"/>
      <c r="AG67" s="95"/>
      <c r="AH67" s="95"/>
      <c r="AI67" s="95"/>
      <c r="AJ67" s="95"/>
      <c r="AK67" s="95"/>
      <c r="AL67" s="95"/>
      <c r="AM67" s="35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BA67" s="83" t="s">
        <v>249</v>
      </c>
      <c r="BB67" s="84" t="s">
        <v>248</v>
      </c>
      <c r="BC67" s="85">
        <v>249.29</v>
      </c>
    </row>
    <row r="68" spans="1:55" s="40" customFormat="1" ht="27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2"/>
      <c r="AG68" s="52"/>
      <c r="AH68" s="52"/>
      <c r="AI68" s="52"/>
      <c r="AJ68" s="52"/>
      <c r="AK68" s="52"/>
      <c r="AL68" s="52"/>
      <c r="AM68" s="35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BA68" s="86" t="s">
        <v>251</v>
      </c>
      <c r="BB68" s="87" t="s">
        <v>250</v>
      </c>
      <c r="BC68" s="88">
        <v>162.8</v>
      </c>
    </row>
    <row r="69" spans="1:51" s="40" customFormat="1" ht="15">
      <c r="A69" s="134" t="s">
        <v>201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33"/>
      <c r="M69" s="33"/>
      <c r="N69" s="33"/>
      <c r="O69" s="33"/>
      <c r="P69" s="33"/>
      <c r="Q69" s="33"/>
      <c r="R69" s="134" t="s">
        <v>184</v>
      </c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35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 s="40" customFormat="1" ht="15">
      <c r="A70" s="135" t="str">
        <f>A37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33"/>
      <c r="P70" s="33"/>
      <c r="Q70" s="33"/>
      <c r="R70" s="136" t="str">
        <f>I45</f>
        <v>Указать наименование организации заключившей долгосрочный договор (вместо данного текста)</v>
      </c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35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 s="40" customFormat="1" ht="1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33"/>
      <c r="P71" s="33"/>
      <c r="Q71" s="33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35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 s="40" customFormat="1" ht="1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33"/>
      <c r="P72" s="33"/>
      <c r="Q72" s="33"/>
      <c r="R72" s="53" t="s">
        <v>202</v>
      </c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 s="40" customFormat="1" ht="1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33"/>
      <c r="P73" s="33"/>
      <c r="Q73" s="33"/>
      <c r="R73" s="137">
        <f>I46</f>
        <v>0</v>
      </c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35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s="40" customFormat="1" ht="1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33"/>
      <c r="P74" s="33"/>
      <c r="Q74" s="33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35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s="40" customFormat="1" ht="24" customHeight="1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33"/>
      <c r="P75" s="33"/>
      <c r="Q75" s="33"/>
      <c r="R75" s="137" t="s">
        <v>203</v>
      </c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35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s="40" customFormat="1" ht="66" customHeight="1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33"/>
      <c r="P76" s="33"/>
      <c r="Q76" s="33"/>
      <c r="R76" s="137">
        <f>I47</f>
        <v>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 s="40" customFormat="1" ht="24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33"/>
      <c r="P77" s="33"/>
      <c r="Q77" s="33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s="40" customFormat="1" ht="24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33"/>
      <c r="P78" s="33"/>
      <c r="Q78" s="33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 s="40" customFormat="1" ht="12" customHeight="1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33"/>
      <c r="P79" s="33"/>
      <c r="Q79" s="33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 s="40" customFormat="1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96" t="s">
        <v>204</v>
      </c>
      <c r="O80" s="96"/>
      <c r="P80" s="96"/>
      <c r="Q80" s="96"/>
      <c r="R80" s="96"/>
      <c r="S80" s="128">
        <f>AE36</f>
        <v>0</v>
      </c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54"/>
      <c r="AF80" s="33"/>
      <c r="AG80" s="33"/>
      <c r="AH80" s="33"/>
      <c r="AI80" s="33"/>
      <c r="AJ80" s="33"/>
      <c r="AK80" s="33"/>
      <c r="AL80" s="33"/>
      <c r="AM80" s="35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 s="40" customFormat="1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5"/>
      <c r="N81" s="37" t="s">
        <v>205</v>
      </c>
      <c r="O81" s="33"/>
      <c r="P81" s="33"/>
      <c r="Q81" s="33"/>
      <c r="R81" s="33"/>
      <c r="S81" s="34"/>
      <c r="T81" s="34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5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 s="40" customFormat="1" ht="15">
      <c r="A82" s="55"/>
      <c r="B82" s="129" t="s">
        <v>206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30">
        <f>AB49</f>
        <v>0</v>
      </c>
      <c r="M82" s="130"/>
      <c r="N82" s="130"/>
      <c r="O82" s="130"/>
      <c r="P82" s="130"/>
      <c r="Q82" s="130"/>
      <c r="R82" s="130"/>
      <c r="S82" s="130"/>
      <c r="T82" s="130"/>
      <c r="U82" s="33" t="s">
        <v>0</v>
      </c>
      <c r="V82" s="33"/>
      <c r="W82" s="131">
        <f>U49</f>
        <v>0</v>
      </c>
      <c r="X82" s="131"/>
      <c r="Y82" s="131"/>
      <c r="Z82" s="131"/>
      <c r="AA82" s="131"/>
      <c r="AB82" s="131"/>
      <c r="AC82" s="131"/>
      <c r="AD82" s="131"/>
      <c r="AE82" s="33"/>
      <c r="AF82" s="33"/>
      <c r="AG82" s="33"/>
      <c r="AH82" s="33"/>
      <c r="AI82" s="33"/>
      <c r="AJ82" s="33"/>
      <c r="AK82" s="33"/>
      <c r="AL82" s="33"/>
      <c r="AM82" s="35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 s="40" customFormat="1" ht="15">
      <c r="A83" s="37" t="s">
        <v>207</v>
      </c>
      <c r="B83" s="132"/>
      <c r="C83" s="132"/>
      <c r="D83" s="37" t="s">
        <v>207</v>
      </c>
      <c r="E83" s="133"/>
      <c r="F83" s="133"/>
      <c r="G83" s="133"/>
      <c r="H83" s="133"/>
      <c r="I83" s="133"/>
      <c r="J83" s="133"/>
      <c r="K83" s="133"/>
      <c r="L83" s="56" t="s">
        <v>183</v>
      </c>
      <c r="M83" s="33"/>
      <c r="N83" s="33"/>
      <c r="O83" s="57"/>
      <c r="P83" s="57"/>
      <c r="Q83" s="57"/>
      <c r="R83" s="57"/>
      <c r="S83" s="57"/>
      <c r="T83" s="57"/>
      <c r="U83" s="33"/>
      <c r="V83" s="33"/>
      <c r="W83" s="58"/>
      <c r="X83" s="58"/>
      <c r="Y83" s="58"/>
      <c r="Z83" s="58"/>
      <c r="AA83" s="58"/>
      <c r="AB83" s="58"/>
      <c r="AC83" s="58"/>
      <c r="AD83" s="33"/>
      <c r="AE83" s="33"/>
      <c r="AF83" s="33"/>
      <c r="AG83" s="33"/>
      <c r="AH83" s="33"/>
      <c r="AI83" s="33"/>
      <c r="AJ83" s="33"/>
      <c r="AK83" s="33"/>
      <c r="AL83" s="33"/>
      <c r="AM83" s="35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 s="40" customFormat="1" ht="15">
      <c r="A84" s="118" t="s">
        <v>208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35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 s="40" customFormat="1" ht="7.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4"/>
      <c r="T85" s="3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5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 s="40" customFormat="1" ht="48" customHeight="1">
      <c r="A86" s="119" t="s">
        <v>187</v>
      </c>
      <c r="B86" s="120"/>
      <c r="C86" s="121"/>
      <c r="D86" s="122" t="s">
        <v>188</v>
      </c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4"/>
      <c r="X86" s="125" t="s">
        <v>189</v>
      </c>
      <c r="Y86" s="126"/>
      <c r="Z86" s="127"/>
      <c r="AA86" s="125" t="s">
        <v>190</v>
      </c>
      <c r="AB86" s="126"/>
      <c r="AC86" s="127"/>
      <c r="AD86" s="125" t="s">
        <v>191</v>
      </c>
      <c r="AE86" s="126"/>
      <c r="AF86" s="127"/>
      <c r="AG86" s="125" t="s">
        <v>192</v>
      </c>
      <c r="AH86" s="126"/>
      <c r="AI86" s="127"/>
      <c r="AJ86" s="125" t="s">
        <v>193</v>
      </c>
      <c r="AK86" s="126"/>
      <c r="AL86" s="127"/>
      <c r="AM86" s="35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 s="40" customFormat="1" ht="31.5" customHeight="1">
      <c r="A87" s="109">
        <f>A52</f>
        <v>0</v>
      </c>
      <c r="B87" s="110"/>
      <c r="C87" s="111"/>
      <c r="D87" s="112" t="e">
        <f>D52</f>
        <v>#N/A</v>
      </c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4"/>
      <c r="X87" s="115">
        <f>X52</f>
        <v>0</v>
      </c>
      <c r="Y87" s="116"/>
      <c r="Z87" s="117"/>
      <c r="AA87" s="106" t="e">
        <f>AA52</f>
        <v>#N/A</v>
      </c>
      <c r="AB87" s="107"/>
      <c r="AC87" s="108"/>
      <c r="AD87" s="106" t="e">
        <f>AD52</f>
        <v>#N/A</v>
      </c>
      <c r="AE87" s="107"/>
      <c r="AF87" s="108"/>
      <c r="AG87" s="106" t="e">
        <f>AG52</f>
        <v>#N/A</v>
      </c>
      <c r="AH87" s="107"/>
      <c r="AI87" s="108"/>
      <c r="AJ87" s="106" t="e">
        <f>AJ52</f>
        <v>#N/A</v>
      </c>
      <c r="AK87" s="107"/>
      <c r="AL87" s="108"/>
      <c r="AM87" s="35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 s="40" customFormat="1" ht="31.5" customHeight="1">
      <c r="A88" s="109">
        <f>A53</f>
        <v>0</v>
      </c>
      <c r="B88" s="110"/>
      <c r="C88" s="111"/>
      <c r="D88" s="112" t="e">
        <f>D53</f>
        <v>#N/A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4"/>
      <c r="X88" s="115">
        <f>X53</f>
        <v>0</v>
      </c>
      <c r="Y88" s="116"/>
      <c r="Z88" s="117"/>
      <c r="AA88" s="106" t="e">
        <f>AA53</f>
        <v>#N/A</v>
      </c>
      <c r="AB88" s="107"/>
      <c r="AC88" s="108"/>
      <c r="AD88" s="106" t="e">
        <f>AD53</f>
        <v>#N/A</v>
      </c>
      <c r="AE88" s="107"/>
      <c r="AF88" s="108"/>
      <c r="AG88" s="106" t="e">
        <f>AG53</f>
        <v>#N/A</v>
      </c>
      <c r="AH88" s="107"/>
      <c r="AI88" s="108"/>
      <c r="AJ88" s="106" t="e">
        <f>AJ53</f>
        <v>#N/A</v>
      </c>
      <c r="AK88" s="107"/>
      <c r="AL88" s="108"/>
      <c r="AM88" s="35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 s="40" customFormat="1" ht="31.5" customHeight="1">
      <c r="A89" s="109">
        <f>A54</f>
        <v>0</v>
      </c>
      <c r="B89" s="110"/>
      <c r="C89" s="111"/>
      <c r="D89" s="112" t="e">
        <f>D54</f>
        <v>#N/A</v>
      </c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4"/>
      <c r="X89" s="115">
        <f>X54</f>
        <v>0</v>
      </c>
      <c r="Y89" s="116"/>
      <c r="Z89" s="117"/>
      <c r="AA89" s="106" t="e">
        <f>AA54</f>
        <v>#N/A</v>
      </c>
      <c r="AB89" s="107"/>
      <c r="AC89" s="108"/>
      <c r="AD89" s="106" t="e">
        <f>AD54</f>
        <v>#N/A</v>
      </c>
      <c r="AE89" s="107"/>
      <c r="AF89" s="108"/>
      <c r="AG89" s="106" t="e">
        <f>AG54</f>
        <v>#N/A</v>
      </c>
      <c r="AH89" s="107"/>
      <c r="AI89" s="108"/>
      <c r="AJ89" s="106" t="e">
        <f>AJ54</f>
        <v>#N/A</v>
      </c>
      <c r="AK89" s="107"/>
      <c r="AL89" s="108"/>
      <c r="AM89" s="35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 s="40" customFormat="1" ht="31.5" customHeight="1">
      <c r="A90" s="109">
        <f>A55</f>
        <v>0</v>
      </c>
      <c r="B90" s="110"/>
      <c r="C90" s="111"/>
      <c r="D90" s="112" t="e">
        <f>D55</f>
        <v>#N/A</v>
      </c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4"/>
      <c r="X90" s="115">
        <f>X55</f>
        <v>0</v>
      </c>
      <c r="Y90" s="116"/>
      <c r="Z90" s="117"/>
      <c r="AA90" s="106" t="e">
        <f>AA55</f>
        <v>#N/A</v>
      </c>
      <c r="AB90" s="107"/>
      <c r="AC90" s="108"/>
      <c r="AD90" s="106" t="e">
        <f>AD55</f>
        <v>#N/A</v>
      </c>
      <c r="AE90" s="107"/>
      <c r="AF90" s="108"/>
      <c r="AG90" s="106" t="e">
        <f>AG55</f>
        <v>#N/A</v>
      </c>
      <c r="AH90" s="107"/>
      <c r="AI90" s="108"/>
      <c r="AJ90" s="106" t="e">
        <f>AJ55</f>
        <v>#N/A</v>
      </c>
      <c r="AK90" s="107"/>
      <c r="AL90" s="108"/>
      <c r="AM90" s="35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 s="40" customFormat="1" ht="31.5" customHeight="1">
      <c r="A91" s="109">
        <f>A56</f>
        <v>0</v>
      </c>
      <c r="B91" s="110"/>
      <c r="C91" s="111"/>
      <c r="D91" s="112" t="e">
        <f>D56</f>
        <v>#N/A</v>
      </c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4"/>
      <c r="X91" s="115">
        <f>X56</f>
        <v>0</v>
      </c>
      <c r="Y91" s="116"/>
      <c r="Z91" s="117"/>
      <c r="AA91" s="106" t="e">
        <f>AA56</f>
        <v>#N/A</v>
      </c>
      <c r="AB91" s="107"/>
      <c r="AC91" s="108"/>
      <c r="AD91" s="106" t="e">
        <f>AD56</f>
        <v>#N/A</v>
      </c>
      <c r="AE91" s="107"/>
      <c r="AF91" s="108"/>
      <c r="AG91" s="106" t="e">
        <f>AG56</f>
        <v>#N/A</v>
      </c>
      <c r="AH91" s="107"/>
      <c r="AI91" s="108"/>
      <c r="AJ91" s="106" t="e">
        <f>AJ56</f>
        <v>#N/A</v>
      </c>
      <c r="AK91" s="107"/>
      <c r="AL91" s="108"/>
      <c r="AM91" s="35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 s="40" customFormat="1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4"/>
      <c r="T92" s="33"/>
      <c r="U92" s="33"/>
      <c r="V92" s="33"/>
      <c r="W92" s="33"/>
      <c r="X92" s="46" t="s">
        <v>194</v>
      </c>
      <c r="Y92" s="33"/>
      <c r="Z92" s="33"/>
      <c r="AA92" s="47"/>
      <c r="AB92" s="47"/>
      <c r="AC92" s="47"/>
      <c r="AD92" s="102">
        <f>SUMIF(AD87:AF91,"&gt;0",AD87:AF91)</f>
        <v>0</v>
      </c>
      <c r="AE92" s="103"/>
      <c r="AF92" s="104"/>
      <c r="AG92" s="102">
        <f>SUMIF(AG87:AI91,"&gt;0",AG87:AI91)</f>
        <v>0</v>
      </c>
      <c r="AH92" s="103"/>
      <c r="AI92" s="104"/>
      <c r="AJ92" s="102">
        <f>SUMIF(AJ87:AL91,"&gt;0",AJ87:AL91)</f>
        <v>0</v>
      </c>
      <c r="AK92" s="103"/>
      <c r="AL92" s="104"/>
      <c r="AM92" s="35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 s="40" customFormat="1" ht="15">
      <c r="A93" s="95" t="s">
        <v>209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35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:51" s="40" customFormat="1" ht="15">
      <c r="A94" s="95" t="s">
        <v>210</v>
      </c>
      <c r="B94" s="95"/>
      <c r="C94" s="95"/>
      <c r="D94" s="95"/>
      <c r="E94" s="95"/>
      <c r="F94" s="95"/>
      <c r="G94" s="95"/>
      <c r="H94" s="105" t="str">
        <f>SUBSTITUTE(PROPER(INDEX(n_4,MID(TEXT(AJ92,n0),1,1)+1)&amp;INDEX(n0x,MID(TEXT(AJ92,n0),2,1)+1,MID(TEXT(AJ92,n0),3,1)+1)&amp;IF(-MID(TEXT(AJ92,n0),1,3),"миллиард"&amp;VLOOKUP(MID(TEXT(AJ92,n0),3,1)*AND(MID(TEXT(AJ92,n0),2,1)-1),мил,2),"")&amp;INDEX(n_4,MID(TEXT(AJ92,n0),4,1)+1)&amp;INDEX(n0x,MID(TEXT(AJ92,n0),5,1)+1,MID(TEXT(AJ92,n0),6,1)+1)&amp;IF(-MID(TEXT(AJ92,n0),4,3),"миллион"&amp;VLOOKUP(MID(TEXT(AJ92,n0),6,1)*AND(MID(TEXT(AJ92,n0),5,1)-1),мил,2),"")&amp;INDEX(n_4,MID(TEXT(AJ92,n0),7,1)+1)&amp;INDEX(n1x,MID(TEXT(AJ92,n0),8,1)+1,MID(TEXT(AJ92,n0),9,1)+1)&amp;IF(-MID(TEXT(AJ92,n0),7,3),VLOOKUP(MID(TEXT(AJ92,n0),9,1)*AND(MID(TEXT(AJ92,n0),8,1)-1),тыс,2),"")&amp;INDEX(n_4,MID(TEXT(AJ92,n0),10,1)+1)&amp;INDEX(n0x,MID(TEXT(AJ92,n0),11,1)+1,MID(TEXT(AJ92,n0),12,1)+1)),"z"," ")&amp;IF(TRUNC(TEXT(AJ92,n0)),"","Ноль ")&amp;"рубл"&amp;VLOOKUP(MOD(MAX(MOD(MID(TEXT(AJ92,n0),11,2)-11,100),9),10),{0,"ь ";1,"я ";4,"ей "},2)&amp;RIGHT(TEXT(AJ92,n0),2)&amp;" копе"&amp;VLOOKUP(MOD(MAX(MOD(RIGHT(TEXT(AJ92,n0),2)-11,100),9),10),{0,"йка";1,"йки";4,"ек"},2)</f>
        <v>Ноль рублей 00 копеек</v>
      </c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35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 s="40" customFormat="1" ht="15">
      <c r="A95" s="33" t="s">
        <v>196</v>
      </c>
      <c r="B95" s="33"/>
      <c r="C95" s="33"/>
      <c r="D95" s="33"/>
      <c r="E95" s="33"/>
      <c r="F95" s="33"/>
      <c r="G95" s="33"/>
      <c r="H95" s="94" t="str">
        <f>SUBSTITUTE(PROPER(INDEX(n_4,MID(TEXT(AG92,n0),1,1)+1)&amp;INDEX(n0x,MID(TEXT(AG92,n0),2,1)+1,MID(TEXT(AG92,n0),3,1)+1)&amp;IF(-MID(TEXT(AG92,n0),1,3),"миллиард"&amp;VLOOKUP(MID(TEXT(AG92,n0),3,1)*AND(MID(TEXT(AG92,n0),2,1)-1),мил,2),"")&amp;INDEX(n_4,MID(TEXT(AG92,n0),4,1)+1)&amp;INDEX(n0x,MID(TEXT(AG92,n0),5,1)+1,MID(TEXT(AG92,n0),6,1)+1)&amp;IF(-MID(TEXT(AG92,n0),4,3),"миллион"&amp;VLOOKUP(MID(TEXT(AG92,n0),6,1)*AND(MID(TEXT(AG92,n0),5,1)-1),мил,2),"")&amp;INDEX(n_4,MID(TEXT(AG92,n0),7,1)+1)&amp;INDEX(n1x,MID(TEXT(AG92,n0),8,1)+1,MID(TEXT(AG92,n0),9,1)+1)&amp;IF(-MID(TEXT(AG92,n0),7,3),VLOOKUP(MID(TEXT(AG92,n0),9,1)*AND(MID(TEXT(AG92,n0),8,1)-1),тыс,2),"")&amp;INDEX(n_4,MID(TEXT(AG92,n0),10,1)+1)&amp;INDEX(n0x,MID(TEXT(AG92,n0),11,1)+1,MID(TEXT(AG92,n0),12,1)+1)),"z"," ")&amp;IF(TRUNC(TEXT(AG92,n0)),"","Ноль ")&amp;"рубл"&amp;VLOOKUP(MOD(MAX(MOD(MID(TEXT(AG92,n0),11,2)-11,100),9),10),{0,"ь ";1,"я ";4,"ей "},2)&amp;RIGHT(TEXT(AG92,n0),2)&amp;" копе"&amp;VLOOKUP(MOD(MAX(MOD(RIGHT(TEXT(AG92,n0),2)-11,100),9),10),{0,"йка";1,"йки";4,"ек"},2)</f>
        <v>Ноль рублей 00 копеек</v>
      </c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35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 s="40" customFormat="1" ht="15">
      <c r="A96" s="95" t="s">
        <v>211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35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 s="40" customFormat="1" ht="15">
      <c r="A97" s="95" t="s">
        <v>212</v>
      </c>
      <c r="B97" s="95"/>
      <c r="C97" s="95"/>
      <c r="D97" s="95"/>
      <c r="E97" s="95"/>
      <c r="F97" s="95"/>
      <c r="G97" s="95"/>
      <c r="H97" s="95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4"/>
      <c r="AE97" s="54"/>
      <c r="AF97" s="54"/>
      <c r="AG97" s="54"/>
      <c r="AH97" s="54"/>
      <c r="AI97" s="54"/>
      <c r="AJ97" s="54"/>
      <c r="AK97" s="54"/>
      <c r="AL97" s="54"/>
      <c r="AM97" s="35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</row>
    <row r="98" spans="1:51" s="40" customFormat="1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4"/>
      <c r="T98" s="3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5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</row>
    <row r="99" spans="1:51" s="40" customFormat="1" ht="15">
      <c r="A99" s="96" t="s">
        <v>201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33"/>
      <c r="N99" s="33"/>
      <c r="O99" s="33"/>
      <c r="P99" s="33"/>
      <c r="Q99" s="33"/>
      <c r="R99" s="33"/>
      <c r="S99" s="34"/>
      <c r="T99" s="34"/>
      <c r="U99" s="33"/>
      <c r="V99" s="33"/>
      <c r="W99" s="33"/>
      <c r="X99" s="33"/>
      <c r="Y99" s="37" t="s">
        <v>184</v>
      </c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5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</row>
    <row r="100" spans="1:51" s="40" customFormat="1" ht="15">
      <c r="A100" s="97" t="str">
        <f>A66</f>
        <v>Начальник Брестского областного 
управления Госпромнадзора
___________________________ И.Г.Калишук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34"/>
      <c r="U100" s="33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35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</row>
    <row r="101" spans="1:51" s="40" customFormat="1" ht="27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34"/>
      <c r="U101" s="33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35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</row>
    <row r="102" spans="1:51" s="40" customFormat="1" ht="33.7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34"/>
      <c r="U102" s="33"/>
      <c r="V102" s="33"/>
      <c r="W102" s="33"/>
      <c r="X102" s="33"/>
      <c r="Y102" s="33"/>
      <c r="Z102" s="33"/>
      <c r="AA102" s="60" t="s">
        <v>213</v>
      </c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5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</row>
    <row r="103" spans="1:51" s="40" customFormat="1" ht="1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34"/>
      <c r="U103" s="33"/>
      <c r="V103" s="100"/>
      <c r="W103" s="100"/>
      <c r="X103" s="100"/>
      <c r="Y103" s="100"/>
      <c r="Z103" s="100"/>
      <c r="AA103" s="100"/>
      <c r="AB103" s="100"/>
      <c r="AC103" s="100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35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</row>
    <row r="104" spans="1:51" s="40" customFormat="1" ht="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4"/>
      <c r="T104" s="34"/>
      <c r="U104" s="33"/>
      <c r="V104" s="33" t="s">
        <v>1</v>
      </c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61" t="s">
        <v>214</v>
      </c>
      <c r="AH104" s="33"/>
      <c r="AI104" s="33"/>
      <c r="AJ104" s="33"/>
      <c r="AK104" s="33"/>
      <c r="AL104" s="33"/>
      <c r="AM104" s="35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</row>
    <row r="105" spans="1:51" s="40" customFormat="1" ht="15">
      <c r="A105" s="33"/>
      <c r="B105" s="33"/>
      <c r="C105" s="33"/>
      <c r="D105" s="33"/>
      <c r="E105" s="33" t="s">
        <v>200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4"/>
      <c r="T105" s="34"/>
      <c r="U105" s="33"/>
      <c r="V105" s="33"/>
      <c r="W105" s="33"/>
      <c r="X105" s="33"/>
      <c r="Y105" s="33"/>
      <c r="AA105" s="33"/>
      <c r="AB105" s="33" t="s">
        <v>200</v>
      </c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5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</row>
    <row r="106" spans="1:51" s="40" customFormat="1" ht="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</row>
  </sheetData>
  <sheetProtection password="CE2C" sheet="1" formatCells="0" formatColumns="0" formatRows="0" selectLockedCells="1"/>
  <mergeCells count="197">
    <mergeCell ref="I31:Q31"/>
    <mergeCell ref="B14:I14"/>
    <mergeCell ref="C12:I12"/>
    <mergeCell ref="J12:K12"/>
    <mergeCell ref="L12:O12"/>
    <mergeCell ref="I32:Q32"/>
    <mergeCell ref="B27:AL27"/>
    <mergeCell ref="B19:AL19"/>
    <mergeCell ref="B25:AL25"/>
    <mergeCell ref="B31:H31"/>
    <mergeCell ref="B11:AL11"/>
    <mergeCell ref="B22:AL22"/>
    <mergeCell ref="B24:AJ24"/>
    <mergeCell ref="B26:AL26"/>
    <mergeCell ref="B28:AL28"/>
    <mergeCell ref="B23:AL23"/>
    <mergeCell ref="B21:AL21"/>
    <mergeCell ref="B15:I15"/>
    <mergeCell ref="J14:M14"/>
    <mergeCell ref="T17:X17"/>
    <mergeCell ref="R31:AL31"/>
    <mergeCell ref="R33:AL33"/>
    <mergeCell ref="B33:H33"/>
    <mergeCell ref="I33:Q33"/>
    <mergeCell ref="B29:AJ29"/>
    <mergeCell ref="B16:I16"/>
    <mergeCell ref="B18:I18"/>
    <mergeCell ref="B17:I17"/>
    <mergeCell ref="J17:M17"/>
    <mergeCell ref="N17:S17"/>
    <mergeCell ref="Y17:AD17"/>
    <mergeCell ref="N14:S14"/>
    <mergeCell ref="T14:X14"/>
    <mergeCell ref="AE14:AG14"/>
    <mergeCell ref="AH14:AL14"/>
    <mergeCell ref="Y14:AD14"/>
    <mergeCell ref="AE17:AG17"/>
    <mergeCell ref="AH17:AL17"/>
    <mergeCell ref="AH16:AL16"/>
    <mergeCell ref="J15:M15"/>
    <mergeCell ref="N15:S15"/>
    <mergeCell ref="T15:X15"/>
    <mergeCell ref="Y15:AD15"/>
    <mergeCell ref="AE15:AG15"/>
    <mergeCell ref="AH15:AL15"/>
    <mergeCell ref="N18:S18"/>
    <mergeCell ref="T18:X18"/>
    <mergeCell ref="Y18:AD18"/>
    <mergeCell ref="AE18:AG18"/>
    <mergeCell ref="AH18:AL18"/>
    <mergeCell ref="J16:M16"/>
    <mergeCell ref="N16:S16"/>
    <mergeCell ref="T16:X16"/>
    <mergeCell ref="Y16:AD16"/>
    <mergeCell ref="AE16:AG16"/>
    <mergeCell ref="AB49:AH49"/>
    <mergeCell ref="A1:AM2"/>
    <mergeCell ref="B10:AL10"/>
    <mergeCell ref="W6:AL6"/>
    <mergeCell ref="U36:AD36"/>
    <mergeCell ref="AE36:AL36"/>
    <mergeCell ref="A37:P41"/>
    <mergeCell ref="AE37:AK37"/>
    <mergeCell ref="B20:AL20"/>
    <mergeCell ref="J18:M18"/>
    <mergeCell ref="X51:Z51"/>
    <mergeCell ref="AA51:AC51"/>
    <mergeCell ref="AD51:AF51"/>
    <mergeCell ref="AG51:AI51"/>
    <mergeCell ref="I45:AL45"/>
    <mergeCell ref="I46:AL46"/>
    <mergeCell ref="I47:AL47"/>
    <mergeCell ref="I48:AL48"/>
    <mergeCell ref="A49:R49"/>
    <mergeCell ref="U49:Z49"/>
    <mergeCell ref="AJ51:AL51"/>
    <mergeCell ref="A52:C52"/>
    <mergeCell ref="D52:W52"/>
    <mergeCell ref="X52:Z52"/>
    <mergeCell ref="AA52:AC52"/>
    <mergeCell ref="AD52:AF52"/>
    <mergeCell ref="AG52:AI52"/>
    <mergeCell ref="AJ52:AL52"/>
    <mergeCell ref="A51:C51"/>
    <mergeCell ref="D51:W51"/>
    <mergeCell ref="AG54:AI54"/>
    <mergeCell ref="AJ54:AL54"/>
    <mergeCell ref="A53:C53"/>
    <mergeCell ref="D53:W53"/>
    <mergeCell ref="X53:Z53"/>
    <mergeCell ref="AA53:AC53"/>
    <mergeCell ref="AD53:AF53"/>
    <mergeCell ref="AG53:AI53"/>
    <mergeCell ref="X55:Z55"/>
    <mergeCell ref="AA55:AC55"/>
    <mergeCell ref="AD55:AF55"/>
    <mergeCell ref="AG55:AI55"/>
    <mergeCell ref="AJ53:AL53"/>
    <mergeCell ref="A54:C54"/>
    <mergeCell ref="D54:W54"/>
    <mergeCell ref="X54:Z54"/>
    <mergeCell ref="AA54:AC54"/>
    <mergeCell ref="AD54:AF54"/>
    <mergeCell ref="AJ55:AL55"/>
    <mergeCell ref="A56:C56"/>
    <mergeCell ref="D56:W56"/>
    <mergeCell ref="X56:Z56"/>
    <mergeCell ref="AA56:AC56"/>
    <mergeCell ref="AD56:AF56"/>
    <mergeCell ref="AG56:AI56"/>
    <mergeCell ref="AJ56:AL56"/>
    <mergeCell ref="A55:C55"/>
    <mergeCell ref="D55:W55"/>
    <mergeCell ref="AD57:AF57"/>
    <mergeCell ref="AG57:AI57"/>
    <mergeCell ref="AJ57:AL57"/>
    <mergeCell ref="A59:G59"/>
    <mergeCell ref="H59:AL59"/>
    <mergeCell ref="A60:G60"/>
    <mergeCell ref="H60:AL60"/>
    <mergeCell ref="A62:AM62"/>
    <mergeCell ref="A63:AL63"/>
    <mergeCell ref="A64:AL64"/>
    <mergeCell ref="A66:T66"/>
    <mergeCell ref="U67:AE67"/>
    <mergeCell ref="AF67:AL67"/>
    <mergeCell ref="A69:K69"/>
    <mergeCell ref="R69:AL69"/>
    <mergeCell ref="A70:N79"/>
    <mergeCell ref="R70:AL71"/>
    <mergeCell ref="R73:AL74"/>
    <mergeCell ref="R75:AL75"/>
    <mergeCell ref="R76:AM79"/>
    <mergeCell ref="N80:R80"/>
    <mergeCell ref="S80:AD80"/>
    <mergeCell ref="B82:K82"/>
    <mergeCell ref="L82:T82"/>
    <mergeCell ref="W82:AD82"/>
    <mergeCell ref="B83:C83"/>
    <mergeCell ref="E83:K83"/>
    <mergeCell ref="A84:AL84"/>
    <mergeCell ref="A86:C86"/>
    <mergeCell ref="D86:W86"/>
    <mergeCell ref="X86:Z86"/>
    <mergeCell ref="AA86:AC86"/>
    <mergeCell ref="AD86:AF86"/>
    <mergeCell ref="AG86:AI86"/>
    <mergeCell ref="AJ86:AL86"/>
    <mergeCell ref="AG88:AI88"/>
    <mergeCell ref="AJ88:AL88"/>
    <mergeCell ref="A87:C87"/>
    <mergeCell ref="D87:W87"/>
    <mergeCell ref="X87:Z87"/>
    <mergeCell ref="AA87:AC87"/>
    <mergeCell ref="AD87:AF87"/>
    <mergeCell ref="AG87:AI87"/>
    <mergeCell ref="X89:Z89"/>
    <mergeCell ref="AA89:AC89"/>
    <mergeCell ref="AD89:AF89"/>
    <mergeCell ref="AG89:AI89"/>
    <mergeCell ref="AJ87:AL87"/>
    <mergeCell ref="A88:C88"/>
    <mergeCell ref="D88:W88"/>
    <mergeCell ref="X88:Z88"/>
    <mergeCell ref="AA88:AC88"/>
    <mergeCell ref="AD88:AF88"/>
    <mergeCell ref="AJ89:AL89"/>
    <mergeCell ref="A90:C90"/>
    <mergeCell ref="D90:W90"/>
    <mergeCell ref="X90:Z90"/>
    <mergeCell ref="AA90:AC90"/>
    <mergeCell ref="AD90:AF90"/>
    <mergeCell ref="AG90:AI90"/>
    <mergeCell ref="AJ90:AL90"/>
    <mergeCell ref="A89:C89"/>
    <mergeCell ref="D89:W89"/>
    <mergeCell ref="AJ91:AL91"/>
    <mergeCell ref="A91:C91"/>
    <mergeCell ref="D91:W91"/>
    <mergeCell ref="X91:Z91"/>
    <mergeCell ref="AA91:AC91"/>
    <mergeCell ref="AD91:AF91"/>
    <mergeCell ref="AG91:AI91"/>
    <mergeCell ref="AD92:AF92"/>
    <mergeCell ref="AG92:AI92"/>
    <mergeCell ref="AJ92:AL92"/>
    <mergeCell ref="A93:AL93"/>
    <mergeCell ref="A94:G94"/>
    <mergeCell ref="H94:AL94"/>
    <mergeCell ref="H95:AL95"/>
    <mergeCell ref="A96:AL96"/>
    <mergeCell ref="A97:H97"/>
    <mergeCell ref="A99:L99"/>
    <mergeCell ref="A100:S103"/>
    <mergeCell ref="V100:AL101"/>
    <mergeCell ref="V103:AC103"/>
    <mergeCell ref="AD103:AL103"/>
  </mergeCells>
  <dataValidations count="4">
    <dataValidation type="list" allowBlank="1" showInputMessage="1" showErrorMessage="1" sqref="W18:X18 Y15:AD18 AE18">
      <formula1>$BA$37:$BA$38</formula1>
    </dataValidation>
    <dataValidation type="list" allowBlank="1" showInputMessage="1" showErrorMessage="1" sqref="W6:AL6">
      <formula1>$BA$1:$BA$27</formula1>
    </dataValidation>
    <dataValidation type="list" allowBlank="1" showInputMessage="1" showErrorMessage="1" sqref="A52:C56">
      <formula1>$BA$52:$BA$68</formula1>
    </dataValidation>
    <dataValidation type="list" allowBlank="1" showInputMessage="1" showErrorMessage="1" sqref="B15:I18">
      <formula1>$BA$28:$BA$36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4" r:id="rId3"/>
  <rowBreaks count="2" manualBreakCount="2">
    <brk id="34" max="38" man="1"/>
    <brk id="67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2</v>
      </c>
    </row>
    <row r="2" ht="12.75">
      <c r="B2" s="2" t="s">
        <v>3</v>
      </c>
    </row>
    <row r="3" ht="12.75">
      <c r="C3" s="2"/>
    </row>
    <row r="4" spans="2:14" s="6" customFormat="1" ht="12.75">
      <c r="B4" s="4" t="s">
        <v>4</v>
      </c>
      <c r="C4" s="5" t="s">
        <v>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6</v>
      </c>
      <c r="C17" s="8"/>
      <c r="K17" s="3"/>
      <c r="L17" s="3"/>
      <c r="M17" s="3"/>
      <c r="N17" s="3"/>
    </row>
    <row r="18" spans="2:3" ht="12.75">
      <c r="B18" s="7">
        <f ca="1">ROUND((RAND()*1000000),2)</f>
        <v>843641.56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Восемьсот сорок три тысячи шестьсот сорок один рубль 56 копеек</v>
      </c>
    </row>
    <row r="19" spans="2:3" ht="12.75">
      <c r="B19" s="7">
        <f ca="1">ROUND((RAND()*10000000),2)</f>
        <v>5163737.42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Пять миллионов сто шестьдесят три тысячи семьсот тридцать семь рублей 42 копейки</v>
      </c>
    </row>
    <row r="20" spans="2:3" ht="12.75">
      <c r="B20" s="7">
        <f ca="1">ROUND((RAND()*100000000),2)</f>
        <v>63180088.16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Шестьдесят три миллиона сто восемьдесят тысяч восемьдесят восемь рублей 16 копеек</v>
      </c>
    </row>
    <row r="21" spans="2:3" ht="12.75">
      <c r="B21" s="7">
        <f ca="1">ROUND((RAND()*1000000000),2)</f>
        <v>677317738.75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Шестьсот семьдесят семь миллионов триста семнадцать тысяч семьсот тридцать восемь рублей 75 копеек</v>
      </c>
    </row>
    <row r="22" spans="2:3" ht="12.75">
      <c r="B22" s="7">
        <f ca="1">ROUND((RAND()*1000000000000),2)</f>
        <v>683539443903.47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Шестьсот восемьдесят три миллиарда пятьсот тридцать девять миллионов четыреста сорок три тысячи девятьсот три рубля 47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9:D8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58.00390625" style="0" customWidth="1"/>
    <col min="3" max="3" width="11.421875" style="0" customWidth="1"/>
    <col min="4" max="4" width="12.00390625" style="0" customWidth="1"/>
  </cols>
  <sheetData>
    <row r="9" spans="2:4" ht="15">
      <c r="B9" s="25" t="s">
        <v>44</v>
      </c>
      <c r="C9" s="16" t="s">
        <v>8</v>
      </c>
      <c r="D9" s="26" t="s">
        <v>163</v>
      </c>
    </row>
    <row r="10" spans="2:4" ht="30">
      <c r="B10" s="19" t="s">
        <v>92</v>
      </c>
      <c r="C10" s="18" t="s">
        <v>20</v>
      </c>
      <c r="D10" s="27">
        <v>130.56</v>
      </c>
    </row>
    <row r="11" spans="2:4" ht="45">
      <c r="B11" s="19" t="s">
        <v>93</v>
      </c>
      <c r="C11" s="18" t="s">
        <v>21</v>
      </c>
      <c r="D11" s="27">
        <v>96</v>
      </c>
    </row>
    <row r="12" spans="2:4" ht="45">
      <c r="B12" s="19" t="s">
        <v>94</v>
      </c>
      <c r="C12" s="18" t="s">
        <v>22</v>
      </c>
      <c r="D12" s="27">
        <v>195.84</v>
      </c>
    </row>
    <row r="13" spans="2:4" ht="60">
      <c r="B13" s="19" t="s">
        <v>95</v>
      </c>
      <c r="C13" s="18" t="s">
        <v>23</v>
      </c>
      <c r="D13" s="27">
        <v>144</v>
      </c>
    </row>
    <row r="14" spans="2:4" ht="30">
      <c r="B14" s="19" t="s">
        <v>96</v>
      </c>
      <c r="C14" s="18" t="s">
        <v>24</v>
      </c>
      <c r="D14" s="27">
        <v>153.6</v>
      </c>
    </row>
    <row r="15" spans="2:4" ht="45">
      <c r="B15" s="19" t="s">
        <v>97</v>
      </c>
      <c r="C15" s="18" t="s">
        <v>25</v>
      </c>
      <c r="D15" s="27">
        <v>107.52</v>
      </c>
    </row>
    <row r="16" spans="2:4" ht="45">
      <c r="B16" s="19" t="s">
        <v>98</v>
      </c>
      <c r="C16" s="18" t="s">
        <v>26</v>
      </c>
      <c r="D16" s="27">
        <v>249.6</v>
      </c>
    </row>
    <row r="17" spans="2:4" ht="60">
      <c r="B17" s="19" t="s">
        <v>99</v>
      </c>
      <c r="C17" s="18" t="s">
        <v>27</v>
      </c>
      <c r="D17" s="27">
        <v>163.2</v>
      </c>
    </row>
    <row r="18" spans="2:4" ht="30">
      <c r="B18" s="19" t="s">
        <v>100</v>
      </c>
      <c r="C18" s="18" t="s">
        <v>28</v>
      </c>
      <c r="D18" s="27">
        <v>197.76</v>
      </c>
    </row>
    <row r="19" spans="2:4" ht="45">
      <c r="B19" s="19" t="s">
        <v>101</v>
      </c>
      <c r="C19" s="18" t="s">
        <v>29</v>
      </c>
      <c r="D19" s="27">
        <v>138.24</v>
      </c>
    </row>
    <row r="20" spans="2:4" ht="45">
      <c r="B20" s="19" t="s">
        <v>102</v>
      </c>
      <c r="C20" s="18" t="s">
        <v>30</v>
      </c>
      <c r="D20" s="27">
        <v>322.56</v>
      </c>
    </row>
    <row r="21" spans="2:4" ht="60">
      <c r="B21" s="19" t="s">
        <v>103</v>
      </c>
      <c r="C21" s="18" t="s">
        <v>31</v>
      </c>
      <c r="D21" s="27">
        <v>241.92</v>
      </c>
    </row>
    <row r="22" spans="2:4" ht="30">
      <c r="B22" s="19" t="s">
        <v>104</v>
      </c>
      <c r="C22" s="18" t="s">
        <v>32</v>
      </c>
      <c r="D22" s="27">
        <v>261.12</v>
      </c>
    </row>
    <row r="23" spans="2:4" ht="45">
      <c r="B23" s="19" t="s">
        <v>105</v>
      </c>
      <c r="C23" s="18" t="s">
        <v>33</v>
      </c>
      <c r="D23" s="27">
        <v>215.04</v>
      </c>
    </row>
    <row r="24" spans="2:4" ht="45">
      <c r="B24" s="19" t="s">
        <v>106</v>
      </c>
      <c r="C24" s="18" t="s">
        <v>34</v>
      </c>
      <c r="D24" s="27">
        <v>395.52</v>
      </c>
    </row>
    <row r="25" spans="2:4" ht="60">
      <c r="B25" s="19" t="s">
        <v>107</v>
      </c>
      <c r="C25" s="18" t="s">
        <v>35</v>
      </c>
      <c r="D25" s="27">
        <v>259.2</v>
      </c>
    </row>
    <row r="26" spans="2:4" ht="33">
      <c r="B26" s="19" t="s">
        <v>108</v>
      </c>
      <c r="C26" s="18" t="s">
        <v>36</v>
      </c>
      <c r="D26" s="27">
        <v>324.48</v>
      </c>
    </row>
    <row r="27" spans="2:4" ht="48">
      <c r="B27" s="19" t="s">
        <v>109</v>
      </c>
      <c r="C27" s="18" t="s">
        <v>37</v>
      </c>
      <c r="D27" s="27">
        <v>226.56</v>
      </c>
    </row>
    <row r="28" spans="2:4" ht="45">
      <c r="B28" s="19" t="s">
        <v>110</v>
      </c>
      <c r="C28" s="20" t="s">
        <v>38</v>
      </c>
      <c r="D28" s="27">
        <v>478.08</v>
      </c>
    </row>
    <row r="29" spans="2:4" ht="60">
      <c r="B29" s="19" t="s">
        <v>111</v>
      </c>
      <c r="C29" s="20" t="s">
        <v>39</v>
      </c>
      <c r="D29" s="27">
        <v>312.96</v>
      </c>
    </row>
    <row r="30" spans="2:4" ht="30">
      <c r="B30" s="19" t="s">
        <v>112</v>
      </c>
      <c r="C30" s="20" t="s">
        <v>40</v>
      </c>
      <c r="D30" s="27">
        <v>443.52</v>
      </c>
    </row>
    <row r="31" spans="2:4" ht="45">
      <c r="B31" s="19" t="s">
        <v>113</v>
      </c>
      <c r="C31" s="20" t="s">
        <v>41</v>
      </c>
      <c r="D31" s="27">
        <v>326.4</v>
      </c>
    </row>
    <row r="32" spans="2:4" ht="45">
      <c r="B32" s="19" t="s">
        <v>114</v>
      </c>
      <c r="C32" s="20" t="s">
        <v>42</v>
      </c>
      <c r="D32" s="27">
        <v>652.8</v>
      </c>
    </row>
    <row r="33" spans="2:4" ht="60">
      <c r="B33" s="19" t="s">
        <v>115</v>
      </c>
      <c r="C33" s="20" t="s">
        <v>43</v>
      </c>
      <c r="D33" s="27">
        <v>491.52</v>
      </c>
    </row>
    <row r="34" spans="2:4" ht="25.5">
      <c r="B34" s="21" t="s">
        <v>116</v>
      </c>
      <c r="C34" s="20" t="s">
        <v>45</v>
      </c>
      <c r="D34" s="27">
        <v>80.64</v>
      </c>
    </row>
    <row r="35" spans="2:4" ht="38.25">
      <c r="B35" s="21" t="s">
        <v>117</v>
      </c>
      <c r="C35" s="20" t="s">
        <v>46</v>
      </c>
      <c r="D35" s="27">
        <v>80.64</v>
      </c>
    </row>
    <row r="36" spans="2:4" ht="38.25">
      <c r="B36" s="21" t="s">
        <v>118</v>
      </c>
      <c r="C36" s="20" t="s">
        <v>47</v>
      </c>
      <c r="D36" s="27">
        <v>107.52</v>
      </c>
    </row>
    <row r="37" spans="2:4" ht="38.25">
      <c r="B37" s="21" t="s">
        <v>119</v>
      </c>
      <c r="C37" s="20" t="s">
        <v>48</v>
      </c>
      <c r="D37" s="27">
        <v>107.52</v>
      </c>
    </row>
    <row r="38" spans="2:4" ht="25.5">
      <c r="B38" s="21" t="s">
        <v>120</v>
      </c>
      <c r="C38" s="20" t="s">
        <v>49</v>
      </c>
      <c r="D38" s="27">
        <v>92.16</v>
      </c>
    </row>
    <row r="39" spans="2:4" ht="38.25">
      <c r="B39" s="21" t="s">
        <v>121</v>
      </c>
      <c r="C39" s="20" t="s">
        <v>50</v>
      </c>
      <c r="D39" s="27">
        <v>92.16</v>
      </c>
    </row>
    <row r="40" spans="2:4" ht="38.25">
      <c r="B40" s="21" t="s">
        <v>122</v>
      </c>
      <c r="C40" s="20" t="s">
        <v>51</v>
      </c>
      <c r="D40" s="27">
        <v>128.64</v>
      </c>
    </row>
    <row r="41" spans="2:4" ht="38.25">
      <c r="B41" s="21" t="s">
        <v>123</v>
      </c>
      <c r="C41" s="20" t="s">
        <v>52</v>
      </c>
      <c r="D41" s="27">
        <v>128.64</v>
      </c>
    </row>
    <row r="42" spans="2:4" ht="25.5">
      <c r="B42" s="21" t="s">
        <v>124</v>
      </c>
      <c r="C42" s="20" t="s">
        <v>53</v>
      </c>
      <c r="D42" s="27">
        <v>107.52</v>
      </c>
    </row>
    <row r="43" spans="2:4" ht="38.25">
      <c r="B43" s="21" t="s">
        <v>125</v>
      </c>
      <c r="C43" s="20" t="s">
        <v>54</v>
      </c>
      <c r="D43" s="27">
        <v>107.52</v>
      </c>
    </row>
    <row r="44" spans="2:4" ht="38.25">
      <c r="B44" s="21" t="s">
        <v>126</v>
      </c>
      <c r="C44" s="20" t="s">
        <v>55</v>
      </c>
      <c r="D44" s="27">
        <v>149.76</v>
      </c>
    </row>
    <row r="45" spans="2:4" ht="38.25">
      <c r="B45" s="21" t="s">
        <v>127</v>
      </c>
      <c r="C45" s="20" t="s">
        <v>56</v>
      </c>
      <c r="D45" s="27">
        <v>149.76</v>
      </c>
    </row>
    <row r="46" spans="2:4" ht="25.5">
      <c r="B46" s="21" t="s">
        <v>128</v>
      </c>
      <c r="C46" s="20" t="s">
        <v>57</v>
      </c>
      <c r="D46" s="27">
        <v>142.08</v>
      </c>
    </row>
    <row r="47" spans="2:4" ht="38.25">
      <c r="B47" s="21" t="s">
        <v>129</v>
      </c>
      <c r="C47" s="20" t="s">
        <v>58</v>
      </c>
      <c r="D47" s="27">
        <v>142.08</v>
      </c>
    </row>
    <row r="48" spans="2:4" ht="38.25">
      <c r="B48" s="21" t="s">
        <v>130</v>
      </c>
      <c r="C48" s="20" t="s">
        <v>59</v>
      </c>
      <c r="D48" s="27">
        <v>226.56</v>
      </c>
    </row>
    <row r="49" spans="2:4" ht="38.25">
      <c r="B49" s="21" t="s">
        <v>131</v>
      </c>
      <c r="C49" s="20" t="s">
        <v>60</v>
      </c>
      <c r="D49" s="27">
        <v>226.56</v>
      </c>
    </row>
    <row r="50" spans="2:4" ht="30">
      <c r="B50" s="21" t="s">
        <v>132</v>
      </c>
      <c r="C50" s="20" t="s">
        <v>61</v>
      </c>
      <c r="D50" s="27">
        <v>145.92</v>
      </c>
    </row>
    <row r="51" spans="2:4" ht="45">
      <c r="B51" s="21" t="s">
        <v>133</v>
      </c>
      <c r="C51" s="20" t="s">
        <v>62</v>
      </c>
      <c r="D51" s="27">
        <v>145.92</v>
      </c>
    </row>
    <row r="52" spans="2:4" ht="38.25">
      <c r="B52" s="21" t="s">
        <v>134</v>
      </c>
      <c r="C52" s="20" t="s">
        <v>63</v>
      </c>
      <c r="D52" s="27">
        <v>226.56</v>
      </c>
    </row>
    <row r="53" spans="2:4" ht="38.25">
      <c r="B53" s="21" t="s">
        <v>135</v>
      </c>
      <c r="C53" s="20" t="s">
        <v>64</v>
      </c>
      <c r="D53" s="27">
        <v>226.56</v>
      </c>
    </row>
    <row r="54" spans="2:4" ht="25.5">
      <c r="B54" s="21" t="s">
        <v>136</v>
      </c>
      <c r="C54" s="20" t="s">
        <v>65</v>
      </c>
      <c r="D54" s="27">
        <v>176.64</v>
      </c>
    </row>
    <row r="55" spans="2:4" ht="25.5">
      <c r="B55" s="21" t="s">
        <v>137</v>
      </c>
      <c r="C55" s="20" t="s">
        <v>66</v>
      </c>
      <c r="D55" s="27">
        <v>176.64</v>
      </c>
    </row>
    <row r="56" spans="2:4" ht="25.5">
      <c r="B56" s="21" t="s">
        <v>138</v>
      </c>
      <c r="C56" s="20" t="s">
        <v>67</v>
      </c>
      <c r="D56" s="27">
        <v>259.2</v>
      </c>
    </row>
    <row r="57" spans="2:4" ht="38.25">
      <c r="B57" s="22" t="s">
        <v>139</v>
      </c>
      <c r="C57" s="23" t="s">
        <v>68</v>
      </c>
      <c r="D57" s="28">
        <v>259.2</v>
      </c>
    </row>
    <row r="58" spans="2:4" ht="25.5">
      <c r="B58" s="24" t="s">
        <v>140</v>
      </c>
      <c r="C58" s="20" t="s">
        <v>69</v>
      </c>
      <c r="D58" s="27">
        <v>111.36</v>
      </c>
    </row>
    <row r="59" spans="2:4" ht="38.25">
      <c r="B59" s="24" t="s">
        <v>141</v>
      </c>
      <c r="C59" s="20" t="s">
        <v>70</v>
      </c>
      <c r="D59" s="27">
        <v>111.36</v>
      </c>
    </row>
    <row r="60" spans="2:4" ht="38.25">
      <c r="B60" s="24" t="s">
        <v>142</v>
      </c>
      <c r="C60" s="20" t="s">
        <v>71</v>
      </c>
      <c r="D60" s="27">
        <v>168.96</v>
      </c>
    </row>
    <row r="61" spans="2:4" ht="38.25">
      <c r="B61" s="24" t="s">
        <v>143</v>
      </c>
      <c r="C61" s="20" t="s">
        <v>72</v>
      </c>
      <c r="D61" s="27">
        <v>168.96</v>
      </c>
    </row>
    <row r="62" spans="2:4" ht="25.5">
      <c r="B62" s="24" t="s">
        <v>144</v>
      </c>
      <c r="C62" s="20" t="s">
        <v>73</v>
      </c>
      <c r="D62" s="27">
        <v>138.24</v>
      </c>
    </row>
    <row r="63" spans="2:4" ht="38.25">
      <c r="B63" s="24" t="s">
        <v>145</v>
      </c>
      <c r="C63" s="20" t="s">
        <v>74</v>
      </c>
      <c r="D63" s="27">
        <v>138.24</v>
      </c>
    </row>
    <row r="64" spans="2:4" ht="38.25">
      <c r="B64" s="24" t="s">
        <v>146</v>
      </c>
      <c r="C64" s="20" t="s">
        <v>75</v>
      </c>
      <c r="D64" s="27">
        <v>193.92</v>
      </c>
    </row>
    <row r="65" spans="2:4" ht="38.25">
      <c r="B65" s="24" t="s">
        <v>147</v>
      </c>
      <c r="C65" s="20" t="s">
        <v>76</v>
      </c>
      <c r="D65" s="27">
        <v>193.92</v>
      </c>
    </row>
    <row r="66" spans="2:4" ht="25.5">
      <c r="B66" s="24" t="s">
        <v>148</v>
      </c>
      <c r="C66" s="20" t="s">
        <v>77</v>
      </c>
      <c r="D66" s="27">
        <v>161.28</v>
      </c>
    </row>
    <row r="67" spans="2:4" ht="38.25">
      <c r="B67" s="24" t="s">
        <v>149</v>
      </c>
      <c r="C67" s="20" t="s">
        <v>78</v>
      </c>
      <c r="D67" s="27">
        <v>161.28</v>
      </c>
    </row>
    <row r="68" spans="2:4" ht="38.25">
      <c r="B68" s="24" t="s">
        <v>150</v>
      </c>
      <c r="C68" s="20" t="s">
        <v>79</v>
      </c>
      <c r="D68" s="27">
        <v>222.72</v>
      </c>
    </row>
    <row r="69" spans="2:4" ht="38.25">
      <c r="B69" s="24" t="s">
        <v>151</v>
      </c>
      <c r="C69" s="20" t="s">
        <v>80</v>
      </c>
      <c r="D69" s="27">
        <v>222.72</v>
      </c>
    </row>
    <row r="70" spans="2:4" ht="25.5">
      <c r="B70" s="24" t="s">
        <v>152</v>
      </c>
      <c r="C70" s="20" t="s">
        <v>81</v>
      </c>
      <c r="D70" s="27">
        <v>230.4</v>
      </c>
    </row>
    <row r="71" spans="2:4" ht="38.25">
      <c r="B71" s="24" t="s">
        <v>153</v>
      </c>
      <c r="C71" s="20" t="s">
        <v>82</v>
      </c>
      <c r="D71" s="27">
        <v>230.4</v>
      </c>
    </row>
    <row r="72" spans="2:4" ht="38.25">
      <c r="B72" s="24" t="s">
        <v>154</v>
      </c>
      <c r="C72" s="20" t="s">
        <v>83</v>
      </c>
      <c r="D72" s="27">
        <v>314.88</v>
      </c>
    </row>
    <row r="73" spans="2:4" ht="38.25">
      <c r="B73" s="24" t="s">
        <v>155</v>
      </c>
      <c r="C73" s="20" t="s">
        <v>84</v>
      </c>
      <c r="D73" s="27">
        <v>314.88</v>
      </c>
    </row>
    <row r="74" spans="2:4" ht="30">
      <c r="B74" s="24" t="s">
        <v>156</v>
      </c>
      <c r="C74" s="20" t="s">
        <v>85</v>
      </c>
      <c r="D74" s="27">
        <v>226.56</v>
      </c>
    </row>
    <row r="75" spans="2:4" ht="45">
      <c r="B75" s="24" t="s">
        <v>157</v>
      </c>
      <c r="C75" s="20" t="s">
        <v>86</v>
      </c>
      <c r="D75" s="27">
        <v>226.56</v>
      </c>
    </row>
    <row r="76" spans="2:4" ht="38.25">
      <c r="B76" s="24" t="s">
        <v>158</v>
      </c>
      <c r="C76" s="20" t="s">
        <v>87</v>
      </c>
      <c r="D76" s="27">
        <v>359.04</v>
      </c>
    </row>
    <row r="77" spans="2:4" ht="38.25">
      <c r="B77" s="24" t="s">
        <v>159</v>
      </c>
      <c r="C77" s="20" t="s">
        <v>88</v>
      </c>
      <c r="D77" s="27">
        <v>359.04</v>
      </c>
    </row>
    <row r="78" spans="2:4" ht="25.5">
      <c r="B78" s="24" t="s">
        <v>160</v>
      </c>
      <c r="C78" s="20" t="s">
        <v>89</v>
      </c>
      <c r="D78" s="27">
        <v>236.16</v>
      </c>
    </row>
    <row r="79" spans="2:4" ht="25.5">
      <c r="B79" s="24" t="s">
        <v>161</v>
      </c>
      <c r="C79" s="20" t="s">
        <v>90</v>
      </c>
      <c r="D79" s="27">
        <v>236.16</v>
      </c>
    </row>
    <row r="80" spans="2:4" ht="25.5">
      <c r="B80" s="24" t="s">
        <v>162</v>
      </c>
      <c r="C80" s="20" t="s">
        <v>91</v>
      </c>
      <c r="D80" s="27">
        <v>387.84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kalugina</cp:lastModifiedBy>
  <cp:lastPrinted>2023-10-31T06:59:24Z</cp:lastPrinted>
  <dcterms:created xsi:type="dcterms:W3CDTF">2021-04-16T08:52:42Z</dcterms:created>
  <dcterms:modified xsi:type="dcterms:W3CDTF">2024-07-05T14:19:00Z</dcterms:modified>
  <cp:category/>
  <cp:version/>
  <cp:contentType/>
  <cp:contentStatus/>
</cp:coreProperties>
</file>