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0" yWindow="65161" windowWidth="17835" windowHeight="9900" activeTab="0"/>
  </bookViews>
  <sheets>
    <sheet name="Лист1" sheetId="1" r:id="rId1"/>
    <sheet name="Формула 2" sheetId="2" state="hidden" r:id="rId2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ИСТОЧНИК">#REF!</definedName>
    <definedName name="мил">{0,"овz";1,"z";2,"аz";5,"овz"}</definedName>
    <definedName name="_xlnm.Print_Area" localSheetId="0">'Лист1'!$A$3:$AM$119</definedName>
    <definedName name="ТД">'Лист1'!#REF!</definedName>
    <definedName name="Техническое_диагностирование_аттракциона_механизированного_поступательного_движения">'Лист1'!#REF!</definedName>
    <definedName name="тыс">{0,"тысячz";1,"тысячаz";2,"тысячиz";5,"тысячz"}</definedName>
  </definedNames>
  <calcPr fullCalcOnLoad="1"/>
</workbook>
</file>

<file path=xl/comments1.xml><?xml version="1.0" encoding="utf-8"?>
<comments xmlns="http://schemas.openxmlformats.org/spreadsheetml/2006/main">
  <authors>
    <author>kalugina</author>
    <author>Aliabeva</author>
  </authors>
  <commentList>
    <comment ref="B15" authorId="0">
      <text>
        <r>
          <rPr>
            <sz val="8"/>
            <rFont val="Tahoma"/>
            <family val="2"/>
          </rPr>
          <t xml:space="preserve">
ПОСЛЕ ЩЕЛЧКА ПО ЯЧЕЙКЕ;
НАЖАТЬ НА КНОПКУ С ТРЕУГОЛЬНИКОМ И ВЫБРАТЬ ИЗ СПИСКА
ДО ПЕЧАТИ ОТРЕГУЛИРОВАТЬ ВЫСОТУ СТРОКИ ЛИШНИЕ СТРОКИ МОЖНО СКРЫТЬ</t>
        </r>
      </text>
    </comment>
    <comment ref="AH15" authorId="1">
      <text>
        <r>
          <rPr>
            <sz val="9"/>
            <rFont val="Tahoma"/>
            <family val="2"/>
          </rPr>
          <t xml:space="preserve">
ПОСЛЕ ЩЕЛЧКА ПО ЯЧЕЙКЕ;
НАЖАТЬ НА КНОПКУ С ТРЕУГОЛЬНИКОМ И ВЫБРАТЬ ИЗ СПИСКА
ДО ПЕЧАТИ ОТРЕГУЛИРОВАТЬ ВЫСОТУ СТРОКИ ЛИШНИЕ СТРОЧКИ МОЖНО СКРЫТЬ
</t>
        </r>
      </text>
    </comment>
    <comment ref="P12" authorId="0">
      <text>
        <r>
          <rPr>
            <sz val="8"/>
            <rFont val="Tahoma"/>
            <family val="2"/>
          </rPr>
          <t>ВВЕСТИ НОМЕР ДОЛГОСРОЧНОГО ДОГОВОРА</t>
        </r>
      </text>
    </comment>
    <comment ref="Z12" authorId="0">
      <text>
        <r>
          <rPr>
            <sz val="8"/>
            <rFont val="Tahoma"/>
            <family val="2"/>
          </rPr>
          <t>ВВЕСТИ ДАТУ ДОЛГОСРОЧНОГО ДОГОВОРА</t>
        </r>
      </text>
    </comment>
    <comment ref="B10" authorId="1">
      <text>
        <r>
          <rPr>
            <sz val="9"/>
            <rFont val="Tahoma"/>
            <family val="2"/>
          </rPr>
          <t xml:space="preserve">
НАЗВАНИЕ ОРГАНИЗАЦИИ ЗАКЛЮЧИВШЕЙ ДОЛГОСРОЧНЫЙ ДОГОВОР
НАЗВАНИЕ АВТОМАТИЧЕСКИ ПОПАДАЕТ В СЧЕТ-ФАКТУРУ И АКТ ВЫПОЛНЕНЫХ РАБОТ
</t>
        </r>
      </text>
    </comment>
    <comment ref="W6" authorId="1">
      <text>
        <r>
          <rPr>
            <sz val="9"/>
            <rFont val="Tahoma"/>
            <family val="2"/>
          </rPr>
          <t xml:space="preserve">
ВЫБРАТЬ ИЗ СПИСКА УПРАВЛЕНИЕ ПО МЕСТУ ОБРАЩЕНИЯ</t>
        </r>
      </text>
    </comment>
    <comment ref="B33" authorId="1">
      <text>
        <r>
          <rPr>
            <sz val="9"/>
            <rFont val="Tahoma"/>
            <family val="2"/>
          </rPr>
          <t xml:space="preserve">
ВНЕСЕННЫЕ ДАННЫЕ АВТОМАТИЧЕСКИ ПОПАДАЮТ В СЧЕТ И АКТ. ПРОВЕРИТЬ НАЛИЧИЕ УНП ИЛИ УНН.
ЧТОБЫ ЗАПИСЬ В ДАННОМ ПОЛЕ ПОШЛА С НОВОЙ СТРОКИ НАЖМИТЕ ALT+ENTER
ДО ПЕЧАТИ ОТРЕГУЛИРОВАТЬ ВЫСОТУ СТРОКИ 
</t>
        </r>
      </text>
    </comment>
    <comment ref="B31" authorId="1">
      <text>
        <r>
          <rPr>
            <sz val="9"/>
            <rFont val="Tahoma"/>
            <family val="2"/>
          </rPr>
          <t xml:space="preserve">
ВНЕСЕННЫЕ ДАННЫЕ АВТОМАТИЧЕСКИ ПОПАДАЮТ В СЧЕТ И АКТ. ПРОВЕРИТЬ НАЛИЧИЕ УНП ИЛИ УНН.
ЧТОБЫ ЗАПИСЬ В ДАННОМ ПОЛЕ ПОШЛА С НОВОЙ СТРОКИ НАЖМИТЕ ALT+ENTER
ДО ПЕЧАТИ ОТРЕГУЛИРОВАТЬ ВЫСОТУ СТРОКИ 
</t>
        </r>
      </text>
    </comment>
  </commentList>
</comments>
</file>

<file path=xl/sharedStrings.xml><?xml version="1.0" encoding="utf-8"?>
<sst xmlns="http://schemas.openxmlformats.org/spreadsheetml/2006/main" count="275" uniqueCount="237">
  <si>
    <t>от</t>
  </si>
  <si>
    <t>(подпись)</t>
  </si>
  <si>
    <t>Перевод числа в сумму прописью</t>
  </si>
  <si>
    <r>
      <t xml:space="preserve">Формат: </t>
    </r>
    <r>
      <rPr>
        <b/>
        <sz val="10"/>
        <color indexed="56"/>
        <rFont val="Arial"/>
        <family val="2"/>
      </rPr>
      <t>"</t>
    </r>
    <r>
      <rPr>
        <b/>
        <i/>
        <sz val="10"/>
        <color indexed="56"/>
        <rFont val="Arial"/>
        <family val="2"/>
      </rPr>
      <t>Пропись</t>
    </r>
    <r>
      <rPr>
        <b/>
        <sz val="10"/>
        <color indexed="56"/>
        <rFont val="Arial"/>
        <family val="2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</si>
  <si>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</si>
  <si>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</si>
  <si>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</si>
  <si>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заявление</t>
  </si>
  <si>
    <t xml:space="preserve">              указать расчетный счет, УНН, наименование и местонахождение банка, код </t>
  </si>
  <si>
    <t>Предоплату гарантируем.</t>
  </si>
  <si>
    <t xml:space="preserve">Руководитель </t>
  </si>
  <si>
    <t>Гл. бухгалтер</t>
  </si>
  <si>
    <t>управления Госпромнадзора</t>
  </si>
  <si>
    <t>Минского городского</t>
  </si>
  <si>
    <t>Регистрационный или заводской номер</t>
  </si>
  <si>
    <t>(ФИО, должность, телефон)</t>
  </si>
  <si>
    <t>Марка или модель</t>
  </si>
  <si>
    <t>Банковские реквизиты юридического лица:</t>
  </si>
  <si>
    <t>Юридический адрес, телефон, факс, электронная почта:</t>
  </si>
  <si>
    <t xml:space="preserve">Начальнику </t>
  </si>
  <si>
    <t>Для взаимодействия по договору назначен:</t>
  </si>
  <si>
    <t>Длина пути, м.</t>
  </si>
  <si>
    <t>Высота подъема, м.</t>
  </si>
  <si>
    <t>перед вводом в эксплуатацию</t>
  </si>
  <si>
    <t>в процессе эксплуатации</t>
  </si>
  <si>
    <t>после замены узлов</t>
  </si>
  <si>
    <t>Вид движения аттракциона/ аттракцион водный</t>
  </si>
  <si>
    <t>С порядком оформления документов для оказания платных услуг, размещенном на сайте Госпромнадзора, ознакомлены.</t>
  </si>
  <si>
    <t>Колич-во посадочных мест</t>
  </si>
  <si>
    <t>Перед/в процессе эксплуатации, после замены узлов</t>
  </si>
  <si>
    <t>Механизированное поступательное движение</t>
  </si>
  <si>
    <t>Механизированное вращательное движение</t>
  </si>
  <si>
    <t>Водный</t>
  </si>
  <si>
    <t>по долгосрочному договору №</t>
  </si>
  <si>
    <t>ПРОЧИТАТЬ ДО ЗАПОЛНЕНИЯ
      Для автоматизации рассчета суммы и автозаполнения данных файл создан в программе Excel. 
Файл содержит: заявление, счет-фактуру, акт выполненых работ. 
Заполнению Заказчиком подлежат зеленые поля в заявлении. При корректном заполнении данные из заявления попадают в счет-фактуру и акт автоматически. 
       Если при установке курсора в поле для заполнения справа  появляется  квадратик со стрелочкой  для вызова  выпадающего  списка, то после щелчка по стрелочке для заполнения  нужно выбрать  необходимое  наименование из выпадающего списка. Корректировать текст в неокрашенных строках, выпадающие списки, а также удалять строки в данном документе запрещено. 
       Если строк окрашенных зеленым цветом больше, чем необходимо, то лишние строки можно скрыть (выделить строку щелчком правой клавиши мыши по номеру строки с краю слева, вызвать контекстное меню и в нем щелкнуть по слову "Скрыть" ("Показать", если надо вернуть строку)). До вывода  на печать отрегулировать высоту заполненных строк для полного отображения информации. 
      В файле отрегулирована область печати, данные пояснения в область печати не входят. Отступ сверху для печати заявления на бланке организации отрегулировать изменением высоты строки над текстом заявления. 
При осуществлении оплаты в платежном поручении указывать номер и дату счета-фактуры, присвоеный Госпромнадзором.
При необходимости уточнения наш сотрудник свяжется с Вами по предоставленному в заявлении контактному номеру.</t>
  </si>
  <si>
    <t xml:space="preserve">просит оказать услугу(и) по проведению осмотров и испытаний аттракциона(ов) (по параметрам согласно паспорту объекта) </t>
  </si>
  <si>
    <t>Брестского областного</t>
  </si>
  <si>
    <t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t>
  </si>
  <si>
    <t>Начальник Брестского областного 
управления Госпромнадзора
___________________________ И.Г.Калишук</t>
  </si>
  <si>
    <t xml:space="preserve">Брестского областного </t>
  </si>
  <si>
    <t>Заместитель начальника управления - начальник 
отдела надзора Брестского областного 
управления Госпромнадзора
___________________________ С.А.Старинский</t>
  </si>
  <si>
    <t xml:space="preserve">Брестского областного  </t>
  </si>
  <si>
    <t>Заместитель начальника управления - начальник 
отдела экспертизы Брестского областного 
управления Госпромнадзора
___________________________К.В.Рябушев</t>
  </si>
  <si>
    <t>Витебского областного</t>
  </si>
  <si>
    <t>Витебское областное управление Госпромнадзора
Юридический адрес:
210002, г.Витебск, ул.Вострецова, 2
Банковские реквизиты:
р/с BY51BLBB36420300795593001001 
в Дирекции ОАО «Белинвестбанк» 
по Витебской области
по адресу: 210015, г.Витебск, ул.Ленина, 22/16 
Код банка BLBBBY2X 
УНП 300795593 ОКПО 000154822002</t>
  </si>
  <si>
    <t>Начальник Витебского областного 
управления Госпромнадзора
___________________________ В.И.Чекан</t>
  </si>
  <si>
    <t xml:space="preserve">Витебского областного </t>
  </si>
  <si>
    <t xml:space="preserve">Заместитель начальника управления - начальник 
отдела надзора Витебского областного 
управления Госпромнадзора
___________________________В.Н.Лойко </t>
  </si>
  <si>
    <t xml:space="preserve">Витебского областного  </t>
  </si>
  <si>
    <t>Заместитель начальника управления - начальник 
отдела экспертизы  Витебского областного 
управления Госпромнадзора
___________________________С.А.Пуко</t>
  </si>
  <si>
    <t xml:space="preserve">Витебского областного    </t>
  </si>
  <si>
    <t xml:space="preserve">Витебского областного     </t>
  </si>
  <si>
    <t>Гомельского областного</t>
  </si>
  <si>
    <t>Гомельское областное управление Госпромнадзора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ОКПО 00015482</t>
  </si>
  <si>
    <t xml:space="preserve">Заместитель начальника - начальник
отдела надзора Гомельского областного 
управления Госпромнадзора
___________________________ А.П.Кузьменков
</t>
  </si>
  <si>
    <t xml:space="preserve">Гомельского областного </t>
  </si>
  <si>
    <t xml:space="preserve">Заместитель начальника - начальник
отдела экспертизы Гомельского областного 
управления Госпромнадзора
___________________________ А.А.Караткевич
</t>
  </si>
  <si>
    <t xml:space="preserve">Гомельского областного  </t>
  </si>
  <si>
    <t xml:space="preserve">Начальник Гомельского областного 
управления Госпромнадзора
___________________________ М.М.Дайнеко
</t>
  </si>
  <si>
    <t xml:space="preserve">Гомельского областного    </t>
  </si>
  <si>
    <t xml:space="preserve">Гомельского областного     </t>
  </si>
  <si>
    <r>
      <rPr>
        <b/>
        <sz val="11"/>
        <color indexed="8"/>
        <rFont val="Times New Roman"/>
        <family val="1"/>
      </rPr>
      <t>Гомельское областное управление</t>
    </r>
    <r>
      <rPr>
        <sz val="11"/>
        <color indexed="8"/>
        <rFont val="Times New Roman"/>
        <family val="1"/>
      </rPr>
      <t xml:space="preserve"> 
Департамента по надзору за безопасным 
ведением работ в промышленности 
Министерства по чрезвычайным 
ситуациям Республики Беларусь 
</t>
    </r>
    <r>
      <rPr>
        <b/>
        <sz val="11"/>
        <color indexed="8"/>
        <rFont val="Times New Roman"/>
        <family val="1"/>
      </rPr>
      <t>Юридический адрес:</t>
    </r>
    <r>
      <rPr>
        <sz val="11"/>
        <color indexed="8"/>
        <rFont val="Times New Roman"/>
        <family val="1"/>
      </rPr>
      <t xml:space="preserve">
246045, г.Гомель, ул.Олимпийская, 13
</t>
    </r>
    <r>
      <rPr>
        <b/>
        <sz val="11"/>
        <color indexed="8"/>
        <rFont val="Times New Roman"/>
        <family val="1"/>
      </rPr>
      <t>Банковские реквизиты:</t>
    </r>
    <r>
      <rPr>
        <sz val="11"/>
        <color indexed="8"/>
        <rFont val="Times New Roman"/>
        <family val="1"/>
      </rPr>
      <t xml:space="preserve">
p/с: BY85BLBB36420400872669001001
БИК: BLBBBY2X
Дирекция ОАО "Белинвестбанк" 
по Гомельской области
УНП 400872669  ОКПО 00015482</t>
    </r>
  </si>
  <si>
    <t>Гродненского областного</t>
  </si>
  <si>
    <t>Гродненское областное управление Госпромнадзора
Юридический адрес:
230029, г.Гродно, ул.Горького, 49  
Банковские реквизиты:
р/с BY31AKBB36429050058554000000
в Гродненском областном управлении 
№ 400 «АСБ Беларусбанка»,
г. Гродно, ул. Новооктябрьская,5
УНП 500279746 БИК AKBBBY2Х</t>
  </si>
  <si>
    <t>Начальник Гродненского областного 
управления Госпромнадзора
___________________________ А.П.Бортник</t>
  </si>
  <si>
    <t xml:space="preserve">Гродненского областного  </t>
  </si>
  <si>
    <t>Заместитель начальника управления - начальник 
отдела надзора Гродненского областного 
управления Госпромнадзора
___________________________А.М.Масюкевич</t>
  </si>
  <si>
    <t xml:space="preserve">Гродненского областного   </t>
  </si>
  <si>
    <t>Заместитель начальника управления - начальник 
отдела экспертизы  Гродненского областного 
управления Госпромнадзора
___________________________А.В.Галицкий</t>
  </si>
  <si>
    <t>Минское городское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</si>
  <si>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>Заместитель начальника управления - начальник 
отдела экспертизы  Минского городского 
управления Госпромнадзора
___________________________С.А.Федотов</t>
  </si>
  <si>
    <t xml:space="preserve">Минского городского  </t>
  </si>
  <si>
    <t>Начальник отдела технической 
диагностики Минского городского 
управления Госпромнадзора
___________________________Д.С.Чижик</t>
  </si>
  <si>
    <t xml:space="preserve">Минского городского   </t>
  </si>
  <si>
    <t>Заместитель начальника управления - начальник 
отдела надзора  Минского городского 
управления Госпромнадзора
___________________________А.Л.Ворон</t>
  </si>
  <si>
    <t>Минского областного</t>
  </si>
  <si>
    <t>Минское областное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</si>
  <si>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 xml:space="preserve">Заместитель начальника управления - начальник 
отдела надзора Минского областного 
управления Госпромнадзора
___________________________В.М.Юркевич </t>
  </si>
  <si>
    <t xml:space="preserve">Минского областного  </t>
  </si>
  <si>
    <t>Заместитель начальника управления - начальник 
отдела экспертизы  Минского областного 
управления Госпромнадзора
___________________________В.В.Гарбарец</t>
  </si>
  <si>
    <t>Могилевского областного</t>
  </si>
  <si>
    <t>Могилевское областное управление Госпромнадзора
Юридический адрес:
220108, г.Минск, ул.Казинца, д. 86, корп. 1
Банковские реквизиты:
р/с BY46АКВВ36429000001500000000
в МОУ №700 ОАО "Беларусбанк"
БИК АКВВ BY2Х УНП 700630521</t>
  </si>
  <si>
    <t>Начальник Могилевского областного 
управления Госпромнадзора
___________________________ А.В.Петрученя</t>
  </si>
  <si>
    <t xml:space="preserve">Могилевского областного  </t>
  </si>
  <si>
    <t>Заместитель начальника управления - начальник 
отдела надзора Могилевского областного 
управления Госпромнадзора
___________________________ А.Р.Шулейко</t>
  </si>
  <si>
    <t xml:space="preserve">Могилевского областного   </t>
  </si>
  <si>
    <t>Заместитель начальника управления - начальник 
отдела экспертизы Могилевского областного 
управления Госпромнадзора
___________________________ Е.В.Даниленко</t>
  </si>
  <si>
    <t xml:space="preserve">Могилевского областного    </t>
  </si>
  <si>
    <t>Могилевское областное управление Госпромнадзора
Юридический адрес:
220108, г.Минск, ул.Казинца, д. 86, корп. 1
Банковские реквизиты:
р/с BY46 АКВВ 3642 9000 0015 0000 0000
в МОУ №700 ОАО "АСБ Беларусбанк"
БИК АКВВBY2Х УНП 700630521</t>
  </si>
  <si>
    <t>Начальник Бобруйского межрайонного 
отдела Могилевского областного 
управления Госпромнадзора
___________________________ И.И.Мицуля</t>
  </si>
  <si>
    <t xml:space="preserve">Могилевского областного     </t>
  </si>
  <si>
    <t>Заместитель начальника Бобруйского 
межрайонного отдела Могилевского 
областного управления Госпромнадзора
___________________________ Н.В.Дроздова</t>
  </si>
  <si>
    <t>1</t>
  </si>
  <si>
    <t>2</t>
  </si>
  <si>
    <t>3</t>
  </si>
  <si>
    <r>
      <rPr>
        <b/>
        <sz val="11"/>
        <color indexed="8"/>
        <rFont val="Times New Roman"/>
        <family val="1"/>
      </rPr>
      <t>ИСПОЛНИТЕЛЬ:</t>
    </r>
    <r>
      <rPr>
        <sz val="11"/>
        <color indexed="8"/>
        <rFont val="Times New Roman"/>
        <family val="1"/>
      </rPr>
      <t xml:space="preserve">
</t>
    </r>
  </si>
  <si>
    <t>СЧЕТ-ФАКТУРА №</t>
  </si>
  <si>
    <t>г.</t>
  </si>
  <si>
    <t>ЗАКАЗЧИК:</t>
  </si>
  <si>
    <t>ПЛАТЕЛЬЩИК:</t>
  </si>
  <si>
    <t>Счет-фактура выписана на основании договора от</t>
  </si>
  <si>
    <t>№</t>
  </si>
  <si>
    <t>Наименование услуг (работ)</t>
  </si>
  <si>
    <t>Кол-во ед.</t>
  </si>
  <si>
    <t>Стоимость за ед. без НДС, бел.руб</t>
  </si>
  <si>
    <t>Стоимость без НДС, бел.руб</t>
  </si>
  <si>
    <t>НДС, бел.руб.</t>
  </si>
  <si>
    <t>Стоимость с НДС, бел.руб.</t>
  </si>
  <si>
    <t>ИТОГО:</t>
  </si>
  <si>
    <t>ВСЕГО:</t>
  </si>
  <si>
    <t>Ставка НДС 20%:</t>
  </si>
  <si>
    <t>Произвести оплату в соответствии с условиями договора.</t>
  </si>
  <si>
    <t>После проведения оплаты "Заказчик" предоставляет "Исполнителю" копию платежного поручения.</t>
  </si>
  <si>
    <t>Основанием, подтверждающим оказание платных услуг, является акт сдачи-приемки оказанных услуг.</t>
  </si>
  <si>
    <t>М.П.</t>
  </si>
  <si>
    <t>ИСПОЛНИТЕЛЬ:</t>
  </si>
  <si>
    <t>Юридический адрес:</t>
  </si>
  <si>
    <t>Банковские реквизиты:</t>
  </si>
  <si>
    <t xml:space="preserve">АКТ № </t>
  </si>
  <si>
    <t>сдачи-приемки оказанных услуг</t>
  </si>
  <si>
    <t>по договору №</t>
  </si>
  <si>
    <t>"</t>
  </si>
  <si>
    <t>Настоящий акт составлен о том, что: 
ИСПОЛНИТЕЛЬ оказал услуги(у)</t>
  </si>
  <si>
    <t>ЗАКАЗЧИК принял услуги(у)</t>
  </si>
  <si>
    <t>на сумму:</t>
  </si>
  <si>
    <t>Заказчик к качеству оказанных(ой) услуг(и) претензий не имеет.</t>
  </si>
  <si>
    <t>Услуги(у) оказал:</t>
  </si>
  <si>
    <t>(должность)</t>
  </si>
  <si>
    <t>(Ф.И.О.)</t>
  </si>
  <si>
    <t xml:space="preserve">Поле для внесения дополнительных сведений  вместо данного текста (или скрыть строку) </t>
  </si>
  <si>
    <t>Проведение осмотров и испытаний аттракционов</t>
  </si>
  <si>
    <t>№ п/п</t>
  </si>
  <si>
    <t>Стоимость за единицу в бел. рублях</t>
  </si>
  <si>
    <t>Проведение осмотров и испытаний аттракциона механизированного поступательного движения с подъемом на высоту до 15 м включительно перед вводом в эксплуатацию</t>
  </si>
  <si>
    <t>5.8.</t>
  </si>
  <si>
    <t>Проведение осмотров и испытаний аттракциона механизированного поступательного движения с подъемом на высоту свыше 15 м до 50 м включительно перед вводом в эксплуатацию</t>
  </si>
  <si>
    <t>5.9.</t>
  </si>
  <si>
    <t>Проведение осмотров и испытаний аттракциона механизированного поступательного движения с подъемом на высоту свыше 50 м перед вводом в эксплуатацию</t>
  </si>
  <si>
    <t>5.10.</t>
  </si>
  <si>
    <t>Проведение осмотров и испытаний аттракциона механизированного поступательного движения с длиной пути до 50 м включительно перед вводом в эксплуатацию</t>
  </si>
  <si>
    <t>5.11.</t>
  </si>
  <si>
    <t>Проведение осмотров и испытаний аттракциона механизированного поступательного движения с длиной пути свыше 50 м до 150 м включительно перед вводом в эксплуатацию</t>
  </si>
  <si>
    <t>5.12.</t>
  </si>
  <si>
    <t>Проведение осмотров и испытаний аттракциона механизированного поступательного движения с длиной пути свыше 150 м до 300 м включительно перед вводом в эксплуатацию</t>
  </si>
  <si>
    <t>5.13.</t>
  </si>
  <si>
    <t>Проведение осмотров и испытаний аттракциона механизированного поступательного движения с длиной пути свыше 300 м перед вводом в эксплуатацию</t>
  </si>
  <si>
    <t>5.14.</t>
  </si>
  <si>
    <t>Проведение осмотров и испытаний аттракциона механизированного вращательного движения с вращением вокруг вертикальной или горизонтальной оси с количеством посадочных мест до 24 включительно перед вводом в эксплуатацию</t>
  </si>
  <si>
    <t>5.15.</t>
  </si>
  <si>
    <t>Проведение осмотров и испытаний аттракциона механизированного вращательного движения с вращением вокруг вертикальной или горизонтальной оси с количеством посадочных мест свыше 24 до 50 мест включительно перед вводом в эксплуатацию</t>
  </si>
  <si>
    <t>5.16.</t>
  </si>
  <si>
    <t>Проведение осмотров и испытаний аттракциона механизированного вращательного движения с вращением вокруг вертикальной или горизонтальной оси с количеством посадочных мест свыше 50 до 100 мест включительно перед вводом в эксплуатацию</t>
  </si>
  <si>
    <t>5.17.</t>
  </si>
  <si>
    <t>Проведение осмотров и испытаний аттракциона механизированного вращательного движения с вращением вокруг вертикальной или горизонтальной оси с количеством посадочных мест свыше 100 перед вводом в эксплуатацию</t>
  </si>
  <si>
    <t>5.18.</t>
  </si>
  <si>
    <t>Проведение осмотров и испытаний аттракциона механизированного вращательного движения со сложной траекторией движения с количеством посадочных мест до 12 включительно перед вводом в эксплуатацию</t>
  </si>
  <si>
    <t>5.19.</t>
  </si>
  <si>
    <t>Проведение осмотров и испытаний аттракциона механизированного вращательного движения со сложной траекторией движения с количеством посадочных мест свыше 12 до 24 мест включительно перед вводом в эксплуатацию</t>
  </si>
  <si>
    <t>5.20.</t>
  </si>
  <si>
    <t>Проведение осмотров и испытаний аттракциона механизированного вращательного движения со сложной траекторией движения с количеством посадочных мест свыше 24 до 32 мест включительно перед вводом в эксплуатацию</t>
  </si>
  <si>
    <t>5.21.</t>
  </si>
  <si>
    <t>Проведение осмотров и испытаний аттракциона механизированного вращательного движения со сложной траекторией движения с количеством посадочных мест свыше 32 перед вводом в эксплуатацию</t>
  </si>
  <si>
    <t>5.22.</t>
  </si>
  <si>
    <t>Проведение осмотров и испытаний аттракциона водного перед вводом в эксплуатацию</t>
  </si>
  <si>
    <t>5.23.</t>
  </si>
  <si>
    <t>Проведение осмотров и испытаний аттракциона механизированного поступательного движения с подъемом на высоту до 15 м включительно в процессе эксплуатации</t>
  </si>
  <si>
    <t>6.7.</t>
  </si>
  <si>
    <t>Проведение осмотров и испытаний аттракциона механизированного поступательного движения с подъемом на высоту свыше 15 м до 50 м включительно в процессе эксплуатации</t>
  </si>
  <si>
    <t>6.8.</t>
  </si>
  <si>
    <t>Проведение осмотров и испытаний аттракциона механизированного поступательного движения с подъемом на высоту свыше 50 м в процессе эксплуатации</t>
  </si>
  <si>
    <t>6.9.</t>
  </si>
  <si>
    <t>Проведение осмотров и испытаний аттракциона механизированного поступательного движения с длиной пути до 50 м включительно в процессе эксплуатации</t>
  </si>
  <si>
    <t>6.10.</t>
  </si>
  <si>
    <t>Проведение осмотров и испытаний аттракциона механизированного поступательного движения с длиной пути свыше 50 м до 150 м включительно в процессе эксплуатации</t>
  </si>
  <si>
    <t>6.11.</t>
  </si>
  <si>
    <t>Проведение осмотров и испытаний аттракциона механизированного поступательного движения с длиной пути свыше 150 м до 300 м включительно в процессе эксплуатации</t>
  </si>
  <si>
    <t>6.12.</t>
  </si>
  <si>
    <t>Проведение осмотров и испытаний аттракциона механизированного поступательного движения с длиной пути свыше 300 м в процессе эксплуатации</t>
  </si>
  <si>
    <t>6.13.</t>
  </si>
  <si>
    <t>Проведение осмотров и испытаний аттракциона механизированного вращательного движения с вращением вокруг вертикальной или горизонтальной оси с количеством посадочных мест до 24 включительно в процессе эксплуатации</t>
  </si>
  <si>
    <t>6.14.</t>
  </si>
  <si>
    <t>Проведение осмотров и испытаний аттракциона механизированного вращательного движения с вращением вокруг вертикальной или горизонтальной оси с количеством посадочных мест свыше 24 до 50 мест включительно в процессе эксплуатации</t>
  </si>
  <si>
    <t>6.15.</t>
  </si>
  <si>
    <t>Проведение осмотров и испытаний аттракциона механизированного вращательного движения с вращением вокруг вертикальной или горизонтальной оси с количеством посадочных мест свыше 50 до 100 мест включительно в процессе эксплуатации</t>
  </si>
  <si>
    <t>6.16.</t>
  </si>
  <si>
    <t>Проведение осмотров и испытаний аттракциона механизированного вращательного движения с вращением вокруг вертикальной или горизонтальной оси с количеством посадочных мест свыше 100 в процессе эксплуатации</t>
  </si>
  <si>
    <t>6.17.</t>
  </si>
  <si>
    <t>Проведение осмотров и испытаний аттракциона механизированного вращательного движения со сложной траекторией движения с количеством посадочных мест до 12 включительно в процессе эксплуатации</t>
  </si>
  <si>
    <t>6.18.</t>
  </si>
  <si>
    <t>Проведение осмотров и испытаний аттракциона механизированного вращательного движения со сложной траекторией движения с количеством посадочных мест свыше 12 до 24 мест включительно в процессе эксплуатации</t>
  </si>
  <si>
    <t>6.19.</t>
  </si>
  <si>
    <t>Проведение осмотров и испытаний аттракциона механизированного вращательного движения со сложной траекторией движения с количеством посадочных мест свыше 24 до 32 мест включительно в процессе эксплуатации</t>
  </si>
  <si>
    <t>6.20.</t>
  </si>
  <si>
    <t>Проведение осмотров и испытаний аттракциона механизированного вращательного движения со сложной траекторией движения с количеством посадочных мест свыше 32 в процессе эксплуатации</t>
  </si>
  <si>
    <t>6.21.</t>
  </si>
  <si>
    <t>Проведение осмотров и испытаний аттракциона водного в процессе эксплуатации</t>
  </si>
  <si>
    <t>6.22.</t>
  </si>
  <si>
    <t>Проведение осмотров и испытаний аттракциона механизированного поступательного движения с подъемом на высоту до 15 м включительно после замены узлов</t>
  </si>
  <si>
    <t>7.3.</t>
  </si>
  <si>
    <t>Проведение осмотров и испытаний аттракциона механизированного поступательного движения с подъемом на высоту свыше 15 м до 50 м включительно после замены узлов</t>
  </si>
  <si>
    <t>7.4.</t>
  </si>
  <si>
    <t>Проведение осмотров и испытаний аттракциона механизированного поступательного движения с подъемом на высоту свыше 50 м после замены узлов</t>
  </si>
  <si>
    <t>7.5.</t>
  </si>
  <si>
    <t>Проведение осмотров и испытаний аттракциона механизированного поступательного движения с длиной пути до 50 м включительно после замены узлов</t>
  </si>
  <si>
    <t>7.6.</t>
  </si>
  <si>
    <t>Проведение осмотров и испытаний аттракциона механизированного поступательного движения с длиной пути свыше 50 м до 150 м включительно после замены узлов</t>
  </si>
  <si>
    <t>7.7.</t>
  </si>
  <si>
    <t>Проведение осмотров и испытаний аттракциона механизированного поступательного движения с длиной пути свыше 150 м до 300 м включительно после замены узлов</t>
  </si>
  <si>
    <t>7.8.</t>
  </si>
  <si>
    <t>Проведение осмотров и испытаний аттракциона механизированного поступательного движения с длиной пути свыше 300 м после замены узлов</t>
  </si>
  <si>
    <t>7.9.</t>
  </si>
  <si>
    <t>Проведение осмотров и испытаний аттракциона механизированного вращательного движения с вращением вокруг вертикальной или горизонтальной оси с количеством посадочных мест до 24 включительно после замены узлов</t>
  </si>
  <si>
    <t>7.10.</t>
  </si>
  <si>
    <t>Проведение осмотров и испытаний аттракциона механизированного вращательного движения с вращением вокруг вертикальной или горизонтальной оси с количеством посадочных мест свыше 24  до 50 мест включительно после замены узлов</t>
  </si>
  <si>
    <t>7.11.</t>
  </si>
  <si>
    <t>Проведение осмотров и испытаний аттракциона механизированного вращательного движения с вращением вокруг вертикальной или горизонтальной оси с количеством посадочных мест свыше 50 до 100 мест включительно после замены узлов</t>
  </si>
  <si>
    <t>7.12.</t>
  </si>
  <si>
    <t>Проведение осмотров и испытаний аттракциона механизированного вращательного движения с вращением вокруг вертикальной или горизонтальной оси с количеством посадочных мест свыше 100 после замены узлов</t>
  </si>
  <si>
    <t>7.13.</t>
  </si>
  <si>
    <t>Проведение осмотров и испытаний аттракциона механизированного вращательного движения со сложной траекторией движения с количеством посадочных мест до 12 включительно после замены узлов</t>
  </si>
  <si>
    <t>7.14.</t>
  </si>
  <si>
    <t>Проведение осмотров и испытаний аттракциона механизированного вращательного движения со сложной траекторией движения с количеством посадочных мест свыше 12 до 24 мест включительно после замены узлов</t>
  </si>
  <si>
    <t>7.15.</t>
  </si>
  <si>
    <t>Проведение осмотров и испытаний аттракциона механизированного вращательного движения со сложной траекторией движения с количеством посадочных мест свыше 24 до 32 мест включительно после замены узлов</t>
  </si>
  <si>
    <t>7.16.</t>
  </si>
  <si>
    <t>Проведение осмотров и испытаний аттракциона механизированного вращательного движения со сложной траекторией движения с количеством посадочных мест свыше 32 после замены узлов</t>
  </si>
  <si>
    <t>7.17.</t>
  </si>
  <si>
    <t>Проведение осмотров и испытаний аттракциона водного после замены узлов</t>
  </si>
  <si>
    <t>7.18.</t>
  </si>
  <si>
    <t>Столбец1</t>
  </si>
  <si>
    <t>п/п №</t>
  </si>
  <si>
    <t>Расположенных по адресу:</t>
  </si>
  <si>
    <t>Указать наименование организации заключившей договор (вместо данного текста)</t>
  </si>
  <si>
    <t>Начальник Новополоцкого межрайонного отдела 
Витебского областного управления Госпромнадзора
___________________________А.А.Храповицкий</t>
  </si>
  <si>
    <t>Заместитель начальника Новополоцкого межрайонного 
отдела Витебского областного управления Госпромнадзора
___________________________А.И.Шепетюк</t>
  </si>
  <si>
    <t xml:space="preserve">Заместитель начальника Мозырского 
межрайонного отдела Гомельского 
областного управления Госпромнадзора
___________________________ А.Н.Воробьёв
</t>
  </si>
  <si>
    <t xml:space="preserve">Начальник Мозырского межрайонного 
отдела Гомельского областного 
управления Госпромнадзора 
___________________________И.С.Байнов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</si>
</sst>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Tahoma"/>
      <family val="2"/>
    </font>
    <font>
      <sz val="8"/>
      <name val="Tahoma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0"/>
      <color indexed="8"/>
      <name val="Times New Roman"/>
      <family val="1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sz val="9.5"/>
      <color indexed="8"/>
      <name val="Times New Roman"/>
      <family val="1"/>
    </font>
    <font>
      <sz val="7.5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15"/>
      <color indexed="8"/>
      <name val="Times New Roman"/>
      <family val="1"/>
    </font>
    <font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9.5"/>
      <color theme="1"/>
      <name val="Times New Roman"/>
      <family val="1"/>
    </font>
    <font>
      <sz val="7.5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i/>
      <sz val="15"/>
      <color theme="1"/>
      <name val="Times New Roman"/>
      <family val="1"/>
    </font>
    <font>
      <sz val="8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rgb="FFC0000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01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64" fillId="0" borderId="0" xfId="53" applyFont="1">
      <alignment/>
      <protection/>
    </xf>
    <xf numFmtId="0" fontId="2" fillId="0" borderId="0" xfId="53">
      <alignment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 applyAlignment="1">
      <alignment horizontal="left"/>
      <protection/>
    </xf>
    <xf numFmtId="0" fontId="6" fillId="0" borderId="0" xfId="53" applyFont="1">
      <alignment/>
      <protection/>
    </xf>
    <xf numFmtId="4" fontId="2" fillId="0" borderId="0" xfId="53" applyNumberFormat="1">
      <alignment/>
      <protection/>
    </xf>
    <xf numFmtId="0" fontId="2" fillId="0" borderId="0" xfId="53" applyFont="1" quotePrefix="1">
      <alignment/>
      <protection/>
    </xf>
    <xf numFmtId="0" fontId="2" fillId="0" borderId="0" xfId="53" quotePrefix="1">
      <alignment/>
      <protection/>
    </xf>
    <xf numFmtId="4" fontId="6" fillId="0" borderId="0" xfId="53" applyNumberFormat="1" applyFont="1" applyAlignment="1">
      <alignment vertical="center"/>
      <protection/>
    </xf>
    <xf numFmtId="0" fontId="7" fillId="0" borderId="0" xfId="53" applyFont="1">
      <alignment/>
      <protection/>
    </xf>
    <xf numFmtId="0" fontId="2" fillId="0" borderId="0" xfId="53" applyAlignment="1">
      <alignment/>
      <protection/>
    </xf>
    <xf numFmtId="0" fontId="65" fillId="0" borderId="0" xfId="0" applyFont="1" applyAlignment="1" applyProtection="1">
      <alignment/>
      <protection hidden="1" locked="0"/>
    </xf>
    <xf numFmtId="0" fontId="65" fillId="33" borderId="0" xfId="0" applyFont="1" applyFill="1" applyAlignment="1" applyProtection="1">
      <alignment/>
      <protection hidden="1" locked="0"/>
    </xf>
    <xf numFmtId="0" fontId="65" fillId="0" borderId="0" xfId="0" applyFont="1" applyBorder="1" applyAlignment="1" applyProtection="1">
      <alignment/>
      <protection hidden="1" locked="0"/>
    </xf>
    <xf numFmtId="0" fontId="65" fillId="0" borderId="0" xfId="0" applyFont="1" applyFill="1" applyBorder="1" applyAlignment="1" applyProtection="1">
      <alignment/>
      <protection hidden="1" locked="0"/>
    </xf>
    <xf numFmtId="0" fontId="66" fillId="33" borderId="0" xfId="0" applyFont="1" applyFill="1" applyAlignment="1" applyProtection="1">
      <alignment horizontal="center"/>
      <protection hidden="1"/>
    </xf>
    <xf numFmtId="0" fontId="67" fillId="33" borderId="0" xfId="0" applyFont="1" applyFill="1" applyAlignment="1" applyProtection="1">
      <alignment horizontal="left"/>
      <protection hidden="1"/>
    </xf>
    <xf numFmtId="0" fontId="68" fillId="33" borderId="0" xfId="0" applyFont="1" applyFill="1" applyAlignment="1" applyProtection="1">
      <alignment horizontal="left"/>
      <protection hidden="1"/>
    </xf>
    <xf numFmtId="0" fontId="66" fillId="33" borderId="0" xfId="0" applyFont="1" applyFill="1" applyAlignment="1" applyProtection="1">
      <alignment horizontal="left"/>
      <protection hidden="1"/>
    </xf>
    <xf numFmtId="0" fontId="66" fillId="33" borderId="0" xfId="0" applyFont="1" applyFill="1" applyAlignment="1" applyProtection="1">
      <alignment horizontal="left" vertical="top"/>
      <protection hidden="1"/>
    </xf>
    <xf numFmtId="0" fontId="67" fillId="33" borderId="0" xfId="0" applyFont="1" applyFill="1" applyBorder="1" applyAlignment="1" applyProtection="1">
      <alignment horizontal="left" vertical="top"/>
      <protection hidden="1" locked="0"/>
    </xf>
    <xf numFmtId="0" fontId="67" fillId="33" borderId="0" xfId="0" applyFont="1" applyFill="1" applyBorder="1" applyAlignment="1" applyProtection="1">
      <alignment horizontal="left" vertical="top" wrapText="1"/>
      <protection hidden="1" locked="0"/>
    </xf>
    <xf numFmtId="0" fontId="67" fillId="33" borderId="10" xfId="0" applyFont="1" applyFill="1" applyBorder="1" applyAlignment="1" applyProtection="1">
      <alignment horizontal="center" vertical="top" wrapText="1"/>
      <protection hidden="1" locked="0"/>
    </xf>
    <xf numFmtId="0" fontId="69" fillId="34" borderId="0" xfId="0" applyFont="1" applyFill="1" applyBorder="1" applyAlignment="1">
      <alignment horizontal="left" vertical="top" wrapText="1"/>
    </xf>
    <xf numFmtId="0" fontId="65" fillId="34" borderId="0" xfId="0" applyFont="1" applyFill="1" applyAlignment="1">
      <alignment horizontal="left" vertical="top" wrapText="1"/>
    </xf>
    <xf numFmtId="0" fontId="69" fillId="0" borderId="0" xfId="0" applyFont="1" applyBorder="1" applyAlignment="1">
      <alignment horizontal="left" vertical="top" wrapText="1"/>
    </xf>
    <xf numFmtId="0" fontId="65" fillId="0" borderId="0" xfId="0" applyFont="1" applyAlignment="1">
      <alignment horizontal="left" vertical="top" wrapText="1"/>
    </xf>
    <xf numFmtId="0" fontId="65" fillId="34" borderId="0" xfId="0" applyFont="1" applyFill="1" applyBorder="1" applyAlignment="1">
      <alignment horizontal="left" vertical="top" wrapText="1"/>
    </xf>
    <xf numFmtId="0" fontId="69" fillId="0" borderId="0" xfId="0" applyFont="1" applyBorder="1" applyAlignment="1">
      <alignment horizontal="left" vertical="top" wrapText="1"/>
    </xf>
    <xf numFmtId="0" fontId="65" fillId="0" borderId="0" xfId="0" applyFont="1" applyAlignment="1">
      <alignment horizontal="left" vertical="top" wrapText="1"/>
    </xf>
    <xf numFmtId="0" fontId="65" fillId="33" borderId="0" xfId="0" applyFont="1" applyFill="1" applyAlignment="1" applyProtection="1">
      <alignment/>
      <protection hidden="1"/>
    </xf>
    <xf numFmtId="0" fontId="65" fillId="33" borderId="0" xfId="0" applyFont="1" applyFill="1" applyBorder="1" applyAlignment="1" applyProtection="1">
      <alignment/>
      <protection hidden="1"/>
    </xf>
    <xf numFmtId="0" fontId="65" fillId="33" borderId="0" xfId="0" applyFont="1" applyFill="1" applyAlignment="1" applyProtection="1">
      <alignment/>
      <protection hidden="1"/>
    </xf>
    <xf numFmtId="0" fontId="69" fillId="33" borderId="0" xfId="0" applyFont="1" applyFill="1" applyBorder="1" applyAlignment="1" applyProtection="1">
      <alignment/>
      <protection hidden="1"/>
    </xf>
    <xf numFmtId="0" fontId="70" fillId="33" borderId="0" xfId="0" applyFont="1" applyFill="1" applyBorder="1" applyAlignment="1" applyProtection="1">
      <alignment/>
      <protection hidden="1"/>
    </xf>
    <xf numFmtId="0" fontId="69" fillId="33" borderId="0" xfId="0" applyFont="1" applyFill="1" applyAlignment="1" applyProtection="1">
      <alignment/>
      <protection hidden="1"/>
    </xf>
    <xf numFmtId="0" fontId="69" fillId="33" borderId="10" xfId="0" applyFont="1" applyFill="1" applyBorder="1" applyAlignment="1" applyProtection="1">
      <alignment horizontal="left" wrapText="1"/>
      <protection hidden="1"/>
    </xf>
    <xf numFmtId="0" fontId="65" fillId="0" borderId="0" xfId="0" applyFont="1" applyFill="1" applyAlignment="1" applyProtection="1">
      <alignment/>
      <protection hidden="1" locked="0"/>
    </xf>
    <xf numFmtId="49" fontId="65" fillId="33" borderId="0" xfId="0" applyNumberFormat="1" applyFont="1" applyFill="1" applyAlignment="1" applyProtection="1">
      <alignment/>
      <protection hidden="1"/>
    </xf>
    <xf numFmtId="0" fontId="65" fillId="33" borderId="0" xfId="0" applyFont="1" applyFill="1" applyAlignment="1" applyProtection="1">
      <alignment horizontal="left" vertical="top"/>
      <protection hidden="1"/>
    </xf>
    <xf numFmtId="14" fontId="69" fillId="33" borderId="0" xfId="0" applyNumberFormat="1" applyFont="1" applyFill="1" applyBorder="1" applyAlignment="1" applyProtection="1">
      <alignment horizontal="center" wrapText="1"/>
      <protection hidden="1"/>
    </xf>
    <xf numFmtId="0" fontId="65" fillId="33" borderId="0" xfId="0" applyFont="1" applyFill="1" applyBorder="1" applyAlignment="1" applyProtection="1">
      <alignment/>
      <protection hidden="1"/>
    </xf>
    <xf numFmtId="0" fontId="65" fillId="0" borderId="0" xfId="0" applyFont="1" applyAlignment="1" applyProtection="1">
      <alignment/>
      <protection hidden="1"/>
    </xf>
    <xf numFmtId="0" fontId="71" fillId="0" borderId="11" xfId="0" applyFont="1" applyFill="1" applyBorder="1" applyAlignment="1">
      <alignment horizontal="justify" vertical="center"/>
    </xf>
    <xf numFmtId="0" fontId="71" fillId="0" borderId="11" xfId="0" applyFont="1" applyFill="1" applyBorder="1" applyAlignment="1">
      <alignment horizontal="justify" vertical="center" wrapText="1"/>
    </xf>
    <xf numFmtId="0" fontId="69" fillId="33" borderId="0" xfId="0" applyFont="1" applyFill="1" applyBorder="1" applyAlignment="1" applyProtection="1">
      <alignment horizontal="right"/>
      <protection hidden="1"/>
    </xf>
    <xf numFmtId="0" fontId="72" fillId="33" borderId="0" xfId="0" applyFont="1" applyFill="1" applyBorder="1" applyAlignment="1" applyProtection="1">
      <alignment/>
      <protection hidden="1"/>
    </xf>
    <xf numFmtId="0" fontId="12" fillId="33" borderId="0" xfId="0" applyFont="1" applyFill="1" applyBorder="1" applyAlignment="1" applyProtection="1">
      <alignment horizontal="left" vertical="top" wrapText="1"/>
      <protection hidden="1"/>
    </xf>
    <xf numFmtId="0" fontId="65" fillId="33" borderId="0" xfId="0" applyFont="1" applyFill="1" applyBorder="1" applyAlignment="1" applyProtection="1">
      <alignment horizontal="center"/>
      <protection hidden="1"/>
    </xf>
    <xf numFmtId="0" fontId="65" fillId="33" borderId="0" xfId="0" applyFont="1" applyFill="1" applyAlignment="1" applyProtection="1">
      <alignment horizontal="left"/>
      <protection hidden="1"/>
    </xf>
    <xf numFmtId="0" fontId="66" fillId="33" borderId="0" xfId="0" applyFont="1" applyFill="1" applyBorder="1" applyAlignment="1" applyProtection="1">
      <alignment vertical="top"/>
      <protection hidden="1"/>
    </xf>
    <xf numFmtId="0" fontId="65" fillId="33" borderId="10" xfId="0" applyFont="1" applyFill="1" applyBorder="1" applyAlignment="1" applyProtection="1">
      <alignment horizontal="left" vertical="top"/>
      <protection hidden="1"/>
    </xf>
    <xf numFmtId="0" fontId="65" fillId="33" borderId="0" xfId="0" applyNumberFormat="1" applyFont="1" applyFill="1" applyAlignment="1" applyProtection="1" quotePrefix="1">
      <alignment horizontal="right"/>
      <protection hidden="1"/>
    </xf>
    <xf numFmtId="0" fontId="69" fillId="33" borderId="12" xfId="0" applyFont="1" applyFill="1" applyBorder="1" applyAlignment="1" applyProtection="1">
      <alignment/>
      <protection hidden="1"/>
    </xf>
    <xf numFmtId="0" fontId="69" fillId="33" borderId="0" xfId="0" applyFont="1" applyFill="1" applyBorder="1" applyAlignment="1" applyProtection="1">
      <alignment horizontal="center" wrapText="1"/>
      <protection hidden="1"/>
    </xf>
    <xf numFmtId="49" fontId="69" fillId="33" borderId="0" xfId="0" applyNumberFormat="1" applyFont="1" applyFill="1" applyBorder="1" applyAlignment="1" applyProtection="1">
      <alignment horizontal="right"/>
      <protection hidden="1"/>
    </xf>
    <xf numFmtId="0" fontId="65" fillId="33" borderId="10" xfId="0" applyFont="1" applyFill="1" applyBorder="1" applyAlignment="1" applyProtection="1">
      <alignment horizontal="left" vertical="top" wrapText="1"/>
      <protection hidden="1"/>
    </xf>
    <xf numFmtId="0" fontId="73" fillId="33" borderId="0" xfId="0" applyFont="1" applyFill="1" applyAlignment="1" applyProtection="1">
      <alignment vertical="top"/>
      <protection hidden="1"/>
    </xf>
    <xf numFmtId="0" fontId="73" fillId="33" borderId="0" xfId="0" applyFont="1" applyFill="1" applyAlignment="1" applyProtection="1">
      <alignment/>
      <protection hidden="1"/>
    </xf>
    <xf numFmtId="0" fontId="74" fillId="0" borderId="0" xfId="0" applyFont="1" applyFill="1" applyAlignment="1" applyProtection="1">
      <alignment horizontal="left"/>
      <protection hidden="1"/>
    </xf>
    <xf numFmtId="0" fontId="66" fillId="0" borderId="0" xfId="0" applyFont="1" applyFill="1" applyAlignment="1" applyProtection="1">
      <alignment horizontal="center"/>
      <protection hidden="1"/>
    </xf>
    <xf numFmtId="0" fontId="71" fillId="35" borderId="0" xfId="0" applyFont="1" applyFill="1" applyBorder="1" applyAlignment="1" applyProtection="1">
      <alignment horizontal="left" vertical="center"/>
      <protection/>
    </xf>
    <xf numFmtId="0" fontId="71" fillId="35" borderId="13" xfId="0" applyFont="1" applyFill="1" applyBorder="1" applyAlignment="1" applyProtection="1">
      <alignment horizontal="center" vertical="center"/>
      <protection/>
    </xf>
    <xf numFmtId="0" fontId="71" fillId="0" borderId="11" xfId="0" applyFont="1" applyBorder="1" applyAlignment="1" applyProtection="1">
      <alignment horizontal="justify" vertical="center" wrapText="1"/>
      <protection/>
    </xf>
    <xf numFmtId="2" fontId="71" fillId="0" borderId="11" xfId="0" applyNumberFormat="1" applyFont="1" applyBorder="1" applyAlignment="1" applyProtection="1">
      <alignment horizontal="center" vertical="center"/>
      <protection/>
    </xf>
    <xf numFmtId="0" fontId="71" fillId="0" borderId="11" xfId="0" applyFont="1" applyBorder="1" applyAlignment="1" applyProtection="1">
      <alignment horizontal="left" vertical="center" wrapText="1"/>
      <protection/>
    </xf>
    <xf numFmtId="0" fontId="71" fillId="0" borderId="11" xfId="0" applyFont="1" applyBorder="1" applyAlignment="1">
      <alignment horizontal="justify" vertical="center" wrapText="1"/>
    </xf>
    <xf numFmtId="2" fontId="71" fillId="0" borderId="11" xfId="0" applyNumberFormat="1" applyFont="1" applyBorder="1" applyAlignment="1">
      <alignment horizontal="center" vertical="center"/>
    </xf>
    <xf numFmtId="0" fontId="71" fillId="0" borderId="11" xfId="0" applyFont="1" applyBorder="1" applyAlignment="1" applyProtection="1">
      <alignment vertical="center" wrapText="1"/>
      <protection/>
    </xf>
    <xf numFmtId="49" fontId="71" fillId="0" borderId="14" xfId="0" applyNumberFormat="1" applyFont="1" applyFill="1" applyBorder="1" applyAlignment="1">
      <alignment horizontal="justify" vertical="center"/>
    </xf>
    <xf numFmtId="0" fontId="71" fillId="0" borderId="15" xfId="0" applyFont="1" applyFill="1" applyBorder="1" applyAlignment="1">
      <alignment horizontal="justify" vertical="center" wrapText="1"/>
    </xf>
    <xf numFmtId="49" fontId="71" fillId="0" borderId="13" xfId="0" applyNumberFormat="1" applyFont="1" applyFill="1" applyBorder="1" applyAlignment="1">
      <alignment horizontal="justify" vertical="center"/>
    </xf>
    <xf numFmtId="0" fontId="71" fillId="35" borderId="13" xfId="0" applyFont="1" applyFill="1" applyBorder="1" applyAlignment="1">
      <alignment horizontal="center" vertical="center"/>
    </xf>
    <xf numFmtId="49" fontId="71" fillId="0" borderId="11" xfId="0" applyNumberFormat="1" applyFont="1" applyFill="1" applyBorder="1" applyAlignment="1">
      <alignment horizontal="justify" vertical="center"/>
    </xf>
    <xf numFmtId="0" fontId="71" fillId="35" borderId="0" xfId="0" applyFont="1" applyFill="1" applyAlignment="1" applyProtection="1">
      <alignment horizontal="center" vertical="center"/>
      <protection hidden="1" locked="0"/>
    </xf>
    <xf numFmtId="2" fontId="71" fillId="0" borderId="13" xfId="0" applyNumberFormat="1" applyFont="1" applyFill="1" applyBorder="1" applyAlignment="1" applyProtection="1">
      <alignment horizontal="center" vertical="center"/>
      <protection hidden="1" locked="0"/>
    </xf>
    <xf numFmtId="2" fontId="71" fillId="0" borderId="16" xfId="0" applyNumberFormat="1" applyFont="1" applyFill="1" applyBorder="1" applyAlignment="1" applyProtection="1">
      <alignment horizontal="center" vertical="center"/>
      <protection hidden="1" locked="0"/>
    </xf>
    <xf numFmtId="2" fontId="66" fillId="33" borderId="0" xfId="0" applyNumberFormat="1" applyFont="1" applyFill="1" applyAlignment="1" applyProtection="1">
      <alignment/>
      <protection hidden="1"/>
    </xf>
    <xf numFmtId="0" fontId="75" fillId="33" borderId="0" xfId="0" applyFont="1" applyFill="1" applyAlignment="1" applyProtection="1">
      <alignment vertical="top" wrapText="1"/>
      <protection hidden="1"/>
    </xf>
    <xf numFmtId="0" fontId="66" fillId="33" borderId="0" xfId="0" applyFont="1" applyFill="1" applyAlignment="1" applyProtection="1">
      <alignment horizontal="center"/>
      <protection hidden="1" locked="0"/>
    </xf>
    <xf numFmtId="0" fontId="69" fillId="34" borderId="0" xfId="0" applyFont="1" applyFill="1" applyBorder="1" applyAlignment="1" applyProtection="1">
      <alignment horizontal="left" vertical="top" wrapText="1"/>
      <protection locked="0"/>
    </xf>
    <xf numFmtId="0" fontId="65" fillId="34" borderId="0" xfId="0" applyFont="1" applyFill="1" applyAlignment="1" applyProtection="1">
      <alignment horizontal="left" vertical="top" wrapText="1"/>
      <protection locked="0"/>
    </xf>
    <xf numFmtId="0" fontId="69" fillId="34" borderId="0" xfId="0" applyFont="1" applyFill="1" applyBorder="1" applyAlignment="1" applyProtection="1">
      <alignment horizontal="left" vertical="top" wrapText="1"/>
      <protection locked="0"/>
    </xf>
    <xf numFmtId="0" fontId="65" fillId="34" borderId="0" xfId="0" applyFont="1" applyFill="1" applyAlignment="1" applyProtection="1">
      <alignment horizontal="left" vertical="top" wrapText="1"/>
      <protection locked="0"/>
    </xf>
    <xf numFmtId="0" fontId="70" fillId="33" borderId="0" xfId="0" applyFont="1" applyFill="1" applyBorder="1" applyAlignment="1" applyProtection="1">
      <alignment vertical="top"/>
      <protection hidden="1"/>
    </xf>
    <xf numFmtId="0" fontId="69" fillId="33" borderId="0" xfId="0" applyFont="1" applyFill="1" applyAlignment="1" applyProtection="1">
      <alignment horizontal="left"/>
      <protection hidden="1"/>
    </xf>
    <xf numFmtId="0" fontId="69" fillId="0" borderId="0" xfId="0" applyFont="1" applyBorder="1" applyAlignment="1" applyProtection="1">
      <alignment horizontal="left" vertical="top" wrapText="1"/>
      <protection locked="0"/>
    </xf>
    <xf numFmtId="0" fontId="65" fillId="0" borderId="0" xfId="0" applyFont="1" applyAlignment="1" applyProtection="1">
      <alignment horizontal="left" vertical="top" wrapText="1"/>
      <protection locked="0"/>
    </xf>
    <xf numFmtId="0" fontId="69" fillId="0" borderId="0" xfId="0" applyFont="1" applyBorder="1" applyAlignment="1" applyProtection="1">
      <alignment horizontal="left" vertical="top" wrapText="1"/>
      <protection/>
    </xf>
    <xf numFmtId="0" fontId="65" fillId="0" borderId="0" xfId="0" applyFont="1" applyAlignment="1" applyProtection="1">
      <alignment horizontal="left" vertical="top" wrapText="1"/>
      <protection/>
    </xf>
    <xf numFmtId="0" fontId="67" fillId="33" borderId="0" xfId="0" applyFont="1" applyFill="1" applyBorder="1" applyAlignment="1" applyProtection="1">
      <alignment horizontal="left" vertical="top"/>
      <protection hidden="1"/>
    </xf>
    <xf numFmtId="0" fontId="67" fillId="33" borderId="0" xfId="0" applyFont="1" applyFill="1" applyBorder="1" applyAlignment="1" applyProtection="1">
      <alignment horizontal="left" vertical="top" wrapText="1"/>
      <protection hidden="1"/>
    </xf>
    <xf numFmtId="0" fontId="69" fillId="34" borderId="0" xfId="0" applyFont="1" applyFill="1" applyBorder="1" applyAlignment="1" applyProtection="1">
      <alignment horizontal="left" vertical="top" wrapText="1"/>
      <protection/>
    </xf>
    <xf numFmtId="0" fontId="65" fillId="34" borderId="0" xfId="0" applyFont="1" applyFill="1" applyAlignment="1" applyProtection="1">
      <alignment horizontal="left" vertical="top" wrapText="1"/>
      <protection/>
    </xf>
    <xf numFmtId="49" fontId="67" fillId="33" borderId="17" xfId="0" applyNumberFormat="1" applyFont="1" applyFill="1" applyBorder="1" applyAlignment="1" applyProtection="1">
      <alignment horizontal="left" vertical="top" wrapText="1"/>
      <protection hidden="1"/>
    </xf>
    <xf numFmtId="49" fontId="65" fillId="36" borderId="10" xfId="0" applyNumberFormat="1" applyFont="1" applyFill="1" applyBorder="1" applyAlignment="1" applyProtection="1">
      <alignment horizontal="center" wrapText="1"/>
      <protection hidden="1" locked="0"/>
    </xf>
    <xf numFmtId="0" fontId="76" fillId="36" borderId="10" xfId="0" applyFont="1" applyFill="1" applyBorder="1" applyAlignment="1" applyProtection="1">
      <alignment horizontal="center" vertical="top" wrapText="1"/>
      <protection hidden="1" locked="0"/>
    </xf>
    <xf numFmtId="0" fontId="65" fillId="36" borderId="14" xfId="0" applyFont="1" applyFill="1" applyBorder="1" applyAlignment="1" applyProtection="1">
      <alignment horizontal="left" vertical="top" wrapText="1"/>
      <protection hidden="1" locked="0"/>
    </xf>
    <xf numFmtId="0" fontId="65" fillId="36" borderId="12" xfId="0" applyFont="1" applyFill="1" applyBorder="1" applyAlignment="1" applyProtection="1">
      <alignment horizontal="left" vertical="top" wrapText="1"/>
      <protection hidden="1" locked="0"/>
    </xf>
    <xf numFmtId="0" fontId="65" fillId="36" borderId="18" xfId="0" applyFont="1" applyFill="1" applyBorder="1" applyAlignment="1" applyProtection="1">
      <alignment horizontal="left" vertical="top" wrapText="1"/>
      <protection hidden="1" locked="0"/>
    </xf>
    <xf numFmtId="0" fontId="65" fillId="33" borderId="14" xfId="0" applyFont="1" applyFill="1" applyBorder="1" applyAlignment="1" applyProtection="1">
      <alignment horizontal="center" vertical="top" wrapText="1"/>
      <protection hidden="1" locked="0"/>
    </xf>
    <xf numFmtId="0" fontId="65" fillId="33" borderId="12" xfId="0" applyFont="1" applyFill="1" applyBorder="1" applyAlignment="1" applyProtection="1">
      <alignment horizontal="center" vertical="top" wrapText="1"/>
      <protection hidden="1" locked="0"/>
    </xf>
    <xf numFmtId="0" fontId="65" fillId="0" borderId="14" xfId="0" applyFont="1" applyFill="1" applyBorder="1" applyAlignment="1" applyProtection="1">
      <alignment horizontal="center" vertical="top" wrapText="1"/>
      <protection hidden="1" locked="0"/>
    </xf>
    <xf numFmtId="0" fontId="65" fillId="0" borderId="12" xfId="0" applyFont="1" applyFill="1" applyBorder="1" applyAlignment="1" applyProtection="1">
      <alignment horizontal="center" vertical="top" wrapText="1"/>
      <protection hidden="1" locked="0"/>
    </xf>
    <xf numFmtId="0" fontId="65" fillId="0" borderId="18" xfId="0" applyFont="1" applyFill="1" applyBorder="1" applyAlignment="1" applyProtection="1">
      <alignment horizontal="center" vertical="top" wrapText="1"/>
      <protection hidden="1" locked="0"/>
    </xf>
    <xf numFmtId="0" fontId="67" fillId="33" borderId="0" xfId="0" applyFont="1" applyFill="1" applyAlignment="1" applyProtection="1">
      <alignment horizontal="left" vertical="top"/>
      <protection hidden="1"/>
    </xf>
    <xf numFmtId="0" fontId="67" fillId="0" borderId="10" xfId="0" applyFont="1" applyFill="1" applyBorder="1" applyAlignment="1">
      <alignment horizontal="center" vertical="top"/>
    </xf>
    <xf numFmtId="0" fontId="66" fillId="36" borderId="0" xfId="0" applyFont="1" applyFill="1" applyAlignment="1" applyProtection="1">
      <alignment horizontal="center" vertical="top"/>
      <protection hidden="1" locked="0"/>
    </xf>
    <xf numFmtId="0" fontId="67" fillId="0" borderId="0" xfId="0" applyFont="1" applyFill="1" applyBorder="1" applyAlignment="1" applyProtection="1">
      <alignment horizontal="left" vertical="top"/>
      <protection hidden="1"/>
    </xf>
    <xf numFmtId="0" fontId="67" fillId="33" borderId="0" xfId="0" applyFont="1" applyFill="1" applyBorder="1" applyAlignment="1" applyProtection="1">
      <alignment horizontal="left" vertical="top"/>
      <protection/>
    </xf>
    <xf numFmtId="0" fontId="77" fillId="33" borderId="0" xfId="0" applyFont="1" applyFill="1" applyBorder="1" applyAlignment="1" applyProtection="1">
      <alignment horizontal="center" vertical="top"/>
      <protection hidden="1"/>
    </xf>
    <xf numFmtId="0" fontId="65" fillId="36" borderId="10" xfId="0" applyFont="1" applyFill="1" applyBorder="1" applyAlignment="1" applyProtection="1">
      <alignment horizontal="center"/>
      <protection hidden="1" locked="0"/>
    </xf>
    <xf numFmtId="0" fontId="66" fillId="36" borderId="10" xfId="0" applyFont="1" applyFill="1" applyBorder="1" applyAlignment="1" applyProtection="1">
      <alignment horizontal="center"/>
      <protection hidden="1" locked="0"/>
    </xf>
    <xf numFmtId="0" fontId="67" fillId="0" borderId="0" xfId="0" applyFont="1" applyFill="1" applyAlignment="1" applyProtection="1">
      <alignment horizontal="left" wrapText="1"/>
      <protection hidden="1"/>
    </xf>
    <xf numFmtId="0" fontId="77" fillId="0" borderId="14" xfId="0" applyFont="1" applyBorder="1" applyAlignment="1" applyProtection="1">
      <alignment horizontal="center" wrapText="1"/>
      <protection hidden="1" locked="0"/>
    </xf>
    <xf numFmtId="0" fontId="77" fillId="0" borderId="12" xfId="0" applyFont="1" applyBorder="1" applyAlignment="1" applyProtection="1">
      <alignment horizontal="center" wrapText="1"/>
      <protection hidden="1" locked="0"/>
    </xf>
    <xf numFmtId="0" fontId="77" fillId="0" borderId="18" xfId="0" applyFont="1" applyBorder="1" applyAlignment="1" applyProtection="1">
      <alignment horizontal="center" wrapText="1"/>
      <protection hidden="1" locked="0"/>
    </xf>
    <xf numFmtId="0" fontId="67" fillId="33" borderId="0" xfId="0" applyFont="1" applyFill="1" applyBorder="1" applyAlignment="1" applyProtection="1">
      <alignment horizontal="left" vertical="top" wrapText="1"/>
      <protection hidden="1"/>
    </xf>
    <xf numFmtId="0" fontId="78" fillId="36" borderId="0" xfId="0" applyFont="1" applyFill="1" applyAlignment="1" applyProtection="1">
      <alignment horizontal="left" vertical="top" wrapText="1"/>
      <protection hidden="1" locked="0"/>
    </xf>
    <xf numFmtId="0" fontId="67" fillId="36" borderId="0" xfId="0" applyFont="1" applyFill="1" applyAlignment="1" applyProtection="1">
      <alignment horizontal="left" vertical="top" wrapText="1"/>
      <protection hidden="1" locked="0"/>
    </xf>
    <xf numFmtId="0" fontId="67" fillId="36" borderId="0" xfId="0" applyFont="1" applyFill="1" applyAlignment="1" applyProtection="1">
      <alignment horizontal="left" vertical="top"/>
      <protection hidden="1" locked="0"/>
    </xf>
    <xf numFmtId="0" fontId="79" fillId="33" borderId="13" xfId="0" applyFont="1" applyFill="1" applyBorder="1" applyAlignment="1" applyProtection="1">
      <alignment horizontal="center" vertical="top" wrapText="1"/>
      <protection hidden="1"/>
    </xf>
    <xf numFmtId="0" fontId="79" fillId="33" borderId="17" xfId="0" applyFont="1" applyFill="1" applyBorder="1" applyAlignment="1" applyProtection="1">
      <alignment horizontal="center" vertical="top" wrapText="1"/>
      <protection hidden="1"/>
    </xf>
    <xf numFmtId="0" fontId="79" fillId="33" borderId="19" xfId="0" applyFont="1" applyFill="1" applyBorder="1" applyAlignment="1" applyProtection="1">
      <alignment horizontal="center" vertical="top" wrapText="1"/>
      <protection hidden="1"/>
    </xf>
    <xf numFmtId="0" fontId="67" fillId="33" borderId="0" xfId="0" applyFont="1" applyFill="1" applyBorder="1" applyAlignment="1">
      <alignment horizontal="left" vertical="top"/>
    </xf>
    <xf numFmtId="0" fontId="77" fillId="33" borderId="0" xfId="0" applyFont="1" applyFill="1" applyBorder="1" applyAlignment="1">
      <alignment horizontal="center" vertical="top"/>
    </xf>
    <xf numFmtId="0" fontId="79" fillId="33" borderId="14" xfId="0" applyFont="1" applyFill="1" applyBorder="1" applyAlignment="1" applyProtection="1">
      <alignment horizontal="center" vertical="center" wrapText="1"/>
      <protection hidden="1"/>
    </xf>
    <xf numFmtId="0" fontId="79" fillId="33" borderId="12" xfId="0" applyFont="1" applyFill="1" applyBorder="1" applyAlignment="1" applyProtection="1">
      <alignment horizontal="center" vertical="center" wrapText="1"/>
      <protection hidden="1"/>
    </xf>
    <xf numFmtId="0" fontId="79" fillId="33" borderId="18" xfId="0" applyFont="1" applyFill="1" applyBorder="1" applyAlignment="1" applyProtection="1">
      <alignment horizontal="center" vertical="center" wrapText="1"/>
      <protection hidden="1"/>
    </xf>
    <xf numFmtId="0" fontId="65" fillId="33" borderId="10" xfId="0" applyFont="1" applyFill="1" applyBorder="1" applyAlignment="1" applyProtection="1">
      <alignment horizontal="left" vertical="top"/>
      <protection hidden="1"/>
    </xf>
    <xf numFmtId="0" fontId="65" fillId="33" borderId="17" xfId="0" applyFont="1" applyFill="1" applyBorder="1" applyAlignment="1" applyProtection="1">
      <alignment horizontal="left" vertical="top" wrapText="1"/>
      <protection hidden="1"/>
    </xf>
    <xf numFmtId="0" fontId="65" fillId="0" borderId="10" xfId="0" applyFont="1" applyFill="1" applyBorder="1" applyAlignment="1" applyProtection="1">
      <alignment horizontal="left" vertical="top" wrapText="1"/>
      <protection hidden="1"/>
    </xf>
    <xf numFmtId="0" fontId="77" fillId="33" borderId="17" xfId="0" applyFont="1" applyFill="1" applyBorder="1" applyAlignment="1" applyProtection="1">
      <alignment horizontal="center" vertical="top"/>
      <protection hidden="1"/>
    </xf>
    <xf numFmtId="0" fontId="65" fillId="33" borderId="0" xfId="0" applyFont="1" applyFill="1" applyAlignment="1" applyProtection="1">
      <alignment horizontal="left" wrapText="1"/>
      <protection hidden="1"/>
    </xf>
    <xf numFmtId="14" fontId="65" fillId="33" borderId="10" xfId="0" applyNumberFormat="1" applyFont="1" applyFill="1" applyBorder="1" applyAlignment="1" applyProtection="1">
      <alignment horizontal="center" wrapText="1"/>
      <protection hidden="1"/>
    </xf>
    <xf numFmtId="0" fontId="65" fillId="33" borderId="10" xfId="0" applyFont="1" applyFill="1" applyBorder="1" applyAlignment="1" applyProtection="1">
      <alignment horizontal="center" wrapText="1"/>
      <protection hidden="1"/>
    </xf>
    <xf numFmtId="0" fontId="66" fillId="33" borderId="14" xfId="0" applyFont="1" applyFill="1" applyBorder="1" applyAlignment="1" applyProtection="1">
      <alignment horizontal="center" vertical="top"/>
      <protection hidden="1"/>
    </xf>
    <xf numFmtId="0" fontId="66" fillId="33" borderId="12" xfId="0" applyFont="1" applyFill="1" applyBorder="1" applyAlignment="1" applyProtection="1">
      <alignment horizontal="center" vertical="top"/>
      <protection hidden="1"/>
    </xf>
    <xf numFmtId="0" fontId="66" fillId="33" borderId="18" xfId="0" applyFont="1" applyFill="1" applyBorder="1" applyAlignment="1" applyProtection="1">
      <alignment horizontal="center" vertical="top"/>
      <protection hidden="1"/>
    </xf>
    <xf numFmtId="2" fontId="66" fillId="33" borderId="14" xfId="0" applyNumberFormat="1" applyFont="1" applyFill="1" applyBorder="1" applyAlignment="1" applyProtection="1">
      <alignment horizontal="center" vertical="top"/>
      <protection hidden="1"/>
    </xf>
    <xf numFmtId="2" fontId="66" fillId="33" borderId="12" xfId="0" applyNumberFormat="1" applyFont="1" applyFill="1" applyBorder="1" applyAlignment="1" applyProtection="1">
      <alignment horizontal="center" vertical="top"/>
      <protection hidden="1"/>
    </xf>
    <xf numFmtId="2" fontId="66" fillId="33" borderId="18" xfId="0" applyNumberFormat="1" applyFont="1" applyFill="1" applyBorder="1" applyAlignment="1" applyProtection="1">
      <alignment horizontal="center" vertical="top"/>
      <protection hidden="1"/>
    </xf>
    <xf numFmtId="0" fontId="65" fillId="33" borderId="0" xfId="0" applyFont="1" applyFill="1" applyAlignment="1" applyProtection="1">
      <alignment horizontal="justify" vertical="top" wrapText="1"/>
      <protection hidden="1"/>
    </xf>
    <xf numFmtId="0" fontId="79" fillId="33" borderId="14" xfId="0" applyFont="1" applyFill="1" applyBorder="1" applyAlignment="1" applyProtection="1">
      <alignment horizontal="center" vertical="center"/>
      <protection hidden="1"/>
    </xf>
    <xf numFmtId="0" fontId="79" fillId="33" borderId="12" xfId="0" applyFont="1" applyFill="1" applyBorder="1" applyAlignment="1" applyProtection="1">
      <alignment horizontal="center" vertical="center"/>
      <protection hidden="1"/>
    </xf>
    <xf numFmtId="0" fontId="79" fillId="33" borderId="18" xfId="0" applyFont="1" applyFill="1" applyBorder="1" applyAlignment="1" applyProtection="1">
      <alignment horizontal="center" vertical="center"/>
      <protection hidden="1"/>
    </xf>
    <xf numFmtId="0" fontId="65" fillId="33" borderId="14" xfId="0" applyNumberFormat="1" applyFont="1" applyFill="1" applyBorder="1" applyAlignment="1" applyProtection="1">
      <alignment horizontal="right" vertical="top"/>
      <protection hidden="1" locked="0"/>
    </xf>
    <xf numFmtId="0" fontId="65" fillId="33" borderId="12" xfId="0" applyNumberFormat="1" applyFont="1" applyFill="1" applyBorder="1" applyAlignment="1" applyProtection="1">
      <alignment horizontal="right" vertical="top"/>
      <protection hidden="1" locked="0"/>
    </xf>
    <xf numFmtId="0" fontId="65" fillId="33" borderId="18" xfId="0" applyNumberFormat="1" applyFont="1" applyFill="1" applyBorder="1" applyAlignment="1" applyProtection="1">
      <alignment horizontal="right" vertical="top"/>
      <protection hidden="1" locked="0"/>
    </xf>
    <xf numFmtId="0" fontId="66" fillId="33" borderId="14" xfId="0" applyFont="1" applyFill="1" applyBorder="1" applyAlignment="1" applyProtection="1">
      <alignment horizontal="left" vertical="top" wrapText="1"/>
      <protection hidden="1"/>
    </xf>
    <xf numFmtId="0" fontId="66" fillId="33" borderId="12" xfId="0" applyFont="1" applyFill="1" applyBorder="1" applyAlignment="1" applyProtection="1">
      <alignment horizontal="left" vertical="top" wrapText="1"/>
      <protection hidden="1"/>
    </xf>
    <xf numFmtId="0" fontId="66" fillId="33" borderId="18" xfId="0" applyFont="1" applyFill="1" applyBorder="1" applyAlignment="1" applyProtection="1">
      <alignment horizontal="left" vertical="top" wrapText="1"/>
      <protection hidden="1"/>
    </xf>
    <xf numFmtId="2" fontId="74" fillId="33" borderId="14" xfId="0" applyNumberFormat="1" applyFont="1" applyFill="1" applyBorder="1" applyAlignment="1" applyProtection="1">
      <alignment horizontal="center"/>
      <protection hidden="1"/>
    </xf>
    <xf numFmtId="2" fontId="74" fillId="33" borderId="12" xfId="0" applyNumberFormat="1" applyFont="1" applyFill="1" applyBorder="1" applyAlignment="1" applyProtection="1">
      <alignment horizontal="center"/>
      <protection hidden="1"/>
    </xf>
    <xf numFmtId="2" fontId="74" fillId="33" borderId="18" xfId="0" applyNumberFormat="1" applyFont="1" applyFill="1" applyBorder="1" applyAlignment="1" applyProtection="1">
      <alignment horizontal="center"/>
      <protection hidden="1"/>
    </xf>
    <xf numFmtId="0" fontId="65" fillId="33" borderId="0" xfId="0" applyFont="1" applyFill="1" applyAlignment="1" applyProtection="1">
      <alignment horizontal="left"/>
      <protection hidden="1"/>
    </xf>
    <xf numFmtId="0" fontId="65" fillId="33" borderId="10" xfId="0" applyFont="1" applyFill="1" applyBorder="1" applyAlignment="1" applyProtection="1">
      <alignment horizontal="left"/>
      <protection hidden="1"/>
    </xf>
    <xf numFmtId="0" fontId="65" fillId="33" borderId="12" xfId="0" applyFont="1" applyFill="1" applyBorder="1" applyAlignment="1" applyProtection="1">
      <alignment horizontal="left"/>
      <protection hidden="1"/>
    </xf>
    <xf numFmtId="0" fontId="65" fillId="33" borderId="0" xfId="0" applyFont="1" applyFill="1" applyAlignment="1" applyProtection="1">
      <alignment horizontal="left" vertical="top" wrapText="1"/>
      <protection hidden="1"/>
    </xf>
    <xf numFmtId="0" fontId="12" fillId="33" borderId="0" xfId="0" applyFont="1" applyFill="1" applyBorder="1" applyAlignment="1" applyProtection="1">
      <alignment horizontal="left" vertical="top" wrapText="1"/>
      <protection hidden="1"/>
    </xf>
    <xf numFmtId="0" fontId="65" fillId="33" borderId="0" xfId="0" applyFont="1" applyFill="1" applyBorder="1" applyAlignment="1" applyProtection="1">
      <alignment horizontal="center"/>
      <protection hidden="1"/>
    </xf>
    <xf numFmtId="0" fontId="69" fillId="33" borderId="0" xfId="0" applyFont="1" applyFill="1" applyBorder="1" applyAlignment="1" applyProtection="1">
      <alignment horizontal="left" vertical="top" wrapText="1"/>
      <protection hidden="1"/>
    </xf>
    <xf numFmtId="0" fontId="65" fillId="0" borderId="0" xfId="0" applyFont="1" applyFill="1" applyAlignment="1" applyProtection="1">
      <alignment horizontal="left" vertical="top" wrapText="1"/>
      <protection hidden="1"/>
    </xf>
    <xf numFmtId="0" fontId="12" fillId="33" borderId="0" xfId="0" applyNumberFormat="1" applyFont="1" applyFill="1" applyBorder="1" applyAlignment="1" applyProtection="1">
      <alignment horizontal="left" vertical="top" wrapText="1"/>
      <protection hidden="1"/>
    </xf>
    <xf numFmtId="0" fontId="66" fillId="33" borderId="0" xfId="0" applyFont="1" applyFill="1" applyBorder="1" applyAlignment="1" applyProtection="1">
      <alignment horizontal="left" vertical="top" wrapText="1"/>
      <protection hidden="1"/>
    </xf>
    <xf numFmtId="0" fontId="69" fillId="33" borderId="0" xfId="0" applyFont="1" applyFill="1" applyAlignment="1" applyProtection="1">
      <alignment horizontal="center" vertical="top"/>
      <protection hidden="1"/>
    </xf>
    <xf numFmtId="0" fontId="69" fillId="33" borderId="10" xfId="0" applyFont="1" applyFill="1" applyBorder="1" applyAlignment="1" applyProtection="1">
      <alignment horizontal="left" vertical="top"/>
      <protection hidden="1"/>
    </xf>
    <xf numFmtId="0" fontId="65" fillId="33" borderId="0" xfId="0" applyFont="1" applyFill="1" applyAlignment="1" applyProtection="1">
      <alignment horizontal="right"/>
      <protection hidden="1"/>
    </xf>
    <xf numFmtId="0" fontId="69" fillId="33" borderId="10" xfId="0" applyFont="1" applyFill="1" applyBorder="1" applyAlignment="1" applyProtection="1">
      <alignment horizontal="center" wrapText="1"/>
      <protection hidden="1"/>
    </xf>
    <xf numFmtId="14" fontId="69" fillId="33" borderId="10" xfId="0" applyNumberFormat="1" applyFont="1" applyFill="1" applyBorder="1" applyAlignment="1" applyProtection="1">
      <alignment horizontal="left"/>
      <protection hidden="1"/>
    </xf>
    <xf numFmtId="0" fontId="69" fillId="0" borderId="10" xfId="0" applyFont="1" applyFill="1" applyBorder="1" applyAlignment="1" applyProtection="1">
      <alignment horizontal="center"/>
      <protection hidden="1"/>
    </xf>
    <xf numFmtId="0" fontId="69" fillId="0" borderId="10" xfId="0" applyFont="1" applyFill="1" applyBorder="1" applyAlignment="1" applyProtection="1">
      <alignment horizontal="right"/>
      <protection hidden="1"/>
    </xf>
    <xf numFmtId="0" fontId="65" fillId="33" borderId="14" xfId="0" applyNumberFormat="1" applyFont="1" applyFill="1" applyBorder="1" applyAlignment="1" applyProtection="1">
      <alignment horizontal="center" vertical="top"/>
      <protection/>
    </xf>
    <xf numFmtId="0" fontId="65" fillId="33" borderId="12" xfId="0" applyNumberFormat="1" applyFont="1" applyFill="1" applyBorder="1" applyAlignment="1" applyProtection="1">
      <alignment horizontal="center" vertical="top"/>
      <protection/>
    </xf>
    <xf numFmtId="0" fontId="65" fillId="33" borderId="18" xfId="0" applyNumberFormat="1" applyFont="1" applyFill="1" applyBorder="1" applyAlignment="1" applyProtection="1">
      <alignment horizontal="center" vertical="top"/>
      <protection/>
    </xf>
    <xf numFmtId="2" fontId="66" fillId="33" borderId="14" xfId="0" applyNumberFormat="1" applyFont="1" applyFill="1" applyBorder="1" applyAlignment="1" applyProtection="1">
      <alignment horizontal="center" vertical="top"/>
      <protection/>
    </xf>
    <xf numFmtId="2" fontId="66" fillId="33" borderId="12" xfId="0" applyNumberFormat="1" applyFont="1" applyFill="1" applyBorder="1" applyAlignment="1" applyProtection="1">
      <alignment horizontal="center" vertical="top"/>
      <protection/>
    </xf>
    <xf numFmtId="2" fontId="66" fillId="33" borderId="18" xfId="0" applyNumberFormat="1" applyFont="1" applyFill="1" applyBorder="1" applyAlignment="1" applyProtection="1">
      <alignment horizontal="center" vertical="top"/>
      <protection/>
    </xf>
    <xf numFmtId="0" fontId="65" fillId="33" borderId="0" xfId="0" applyFont="1" applyFill="1" applyAlignment="1" applyProtection="1">
      <alignment horizontal="justify" wrapText="1"/>
      <protection hidden="1"/>
    </xf>
    <xf numFmtId="0" fontId="79" fillId="33" borderId="13" xfId="0" applyFont="1" applyFill="1" applyBorder="1" applyAlignment="1" applyProtection="1">
      <alignment horizontal="center" vertical="top"/>
      <protection hidden="1"/>
    </xf>
    <xf numFmtId="0" fontId="79" fillId="33" borderId="17" xfId="0" applyFont="1" applyFill="1" applyBorder="1" applyAlignment="1" applyProtection="1">
      <alignment horizontal="center" vertical="top"/>
      <protection hidden="1"/>
    </xf>
    <xf numFmtId="0" fontId="79" fillId="33" borderId="19" xfId="0" applyFont="1" applyFill="1" applyBorder="1" applyAlignment="1" applyProtection="1">
      <alignment horizontal="center" vertical="top"/>
      <protection hidden="1"/>
    </xf>
    <xf numFmtId="0" fontId="66" fillId="33" borderId="14" xfId="0" applyNumberFormat="1" applyFont="1" applyFill="1" applyBorder="1" applyAlignment="1" applyProtection="1">
      <alignment horizontal="right" vertical="top"/>
      <protection/>
    </xf>
    <xf numFmtId="0" fontId="66" fillId="33" borderId="12" xfId="0" applyNumberFormat="1" applyFont="1" applyFill="1" applyBorder="1" applyAlignment="1" applyProtection="1">
      <alignment horizontal="right" vertical="top"/>
      <protection/>
    </xf>
    <xf numFmtId="0" fontId="66" fillId="33" borderId="18" xfId="0" applyNumberFormat="1" applyFont="1" applyFill="1" applyBorder="1" applyAlignment="1" applyProtection="1">
      <alignment horizontal="right" vertical="top"/>
      <protection/>
    </xf>
    <xf numFmtId="0" fontId="79" fillId="0" borderId="0" xfId="0" applyFont="1" applyFill="1" applyBorder="1" applyAlignment="1" applyProtection="1">
      <alignment horizontal="left" wrapText="1"/>
      <protection hidden="1"/>
    </xf>
    <xf numFmtId="0" fontId="79" fillId="0" borderId="10" xfId="0" applyFont="1" applyFill="1" applyBorder="1" applyAlignment="1" applyProtection="1">
      <alignment horizontal="left" wrapText="1"/>
      <protection hidden="1"/>
    </xf>
    <xf numFmtId="0" fontId="65" fillId="0" borderId="10" xfId="0" applyFont="1" applyBorder="1" applyAlignment="1" applyProtection="1">
      <alignment horizontal="center"/>
      <protection hidden="1"/>
    </xf>
    <xf numFmtId="0" fontId="77" fillId="33" borderId="10" xfId="0" applyFont="1" applyFill="1" applyBorder="1" applyAlignment="1" applyProtection="1">
      <alignment horizontal="right" wrapText="1"/>
      <protection hidden="1"/>
    </xf>
    <xf numFmtId="0" fontId="69" fillId="33" borderId="12" xfId="0" applyFont="1" applyFill="1" applyBorder="1" applyAlignment="1" applyProtection="1">
      <alignment horizontal="left" vertical="top"/>
      <protection hidden="1" locked="0"/>
    </xf>
    <xf numFmtId="0" fontId="65" fillId="33" borderId="10" xfId="0" applyFont="1" applyFill="1" applyBorder="1" applyAlignment="1" applyProtection="1">
      <alignment horizontal="center"/>
      <protection hidden="1" locked="0"/>
    </xf>
    <xf numFmtId="0" fontId="69" fillId="33" borderId="0" xfId="0" applyFont="1" applyFill="1" applyAlignment="1" applyProtection="1">
      <alignment horizontal="left" vertical="top"/>
      <protection hidden="1"/>
    </xf>
    <xf numFmtId="0" fontId="76" fillId="36" borderId="10" xfId="0" applyFont="1" applyFill="1" applyBorder="1" applyAlignment="1" applyProtection="1">
      <alignment horizontal="left" vertical="top" wrapText="1"/>
      <protection hidden="1" locked="0"/>
    </xf>
    <xf numFmtId="0" fontId="67" fillId="33" borderId="0" xfId="0" applyFont="1" applyFill="1" applyBorder="1" applyAlignment="1" applyProtection="1">
      <alignment horizontal="right" wrapText="1"/>
      <protection hidden="1"/>
    </xf>
    <xf numFmtId="0" fontId="80" fillId="36" borderId="0" xfId="0" applyFont="1" applyFill="1" applyBorder="1" applyAlignment="1" applyProtection="1">
      <alignment horizontal="left" vertical="center" wrapText="1"/>
      <protection hidden="1" locked="0"/>
    </xf>
    <xf numFmtId="0" fontId="67" fillId="33" borderId="17" xfId="0" applyFont="1" applyFill="1" applyBorder="1" applyAlignment="1" applyProtection="1">
      <alignment horizontal="left" vertical="top" wrapText="1"/>
      <protection hidden="1"/>
    </xf>
    <xf numFmtId="0" fontId="67" fillId="36" borderId="10" xfId="0" applyFont="1" applyFill="1" applyBorder="1" applyAlignment="1" applyProtection="1">
      <alignment horizontal="center" vertical="top"/>
      <protection locked="0"/>
    </xf>
    <xf numFmtId="0" fontId="67" fillId="0" borderId="0" xfId="0" applyFont="1" applyFill="1" applyBorder="1" applyAlignment="1">
      <alignment horizontal="left" vertical="top"/>
    </xf>
    <xf numFmtId="0" fontId="81" fillId="33" borderId="0" xfId="0" applyFont="1" applyFill="1" applyAlignment="1" applyProtection="1">
      <alignment horizontal="left" vertical="top" wrapText="1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 val="0"/>
        <i val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1" defaultTableStyle="TableStyleMedium2" defaultPivotStyle="PivotStyleLight16">
    <tableStyle name="прейскурант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49" name="Таблица149" displayName="Таблица149" ref="BA1:BC28" comment="" totalsRowShown="0">
  <autoFilter ref="BA1:BC28"/>
  <tableColumns count="3">
    <tableColumn id="1" name="1"/>
    <tableColumn id="2" name="2"/>
    <tableColumn id="3" name="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50" name="Таблица61" displayName="Таблица61" ref="BB58:BD109" comment="" totalsRowShown="0">
  <autoFilter ref="BB58:BD109"/>
  <tableColumns count="3">
    <tableColumn id="1" name="Проведение осмотров и испытаний аттракционов"/>
    <tableColumn id="2" name="Стоимость за единицу в бел. рублях"/>
    <tableColumn id="3" name="Столбец1"/>
  </tableColumns>
  <tableStyleInfo name="Стиль таблицы 1" showFirstColumn="0" showLastColumn="0" showRowStripes="1" showColumnStripes="0"/>
</table>
</file>

<file path=xl/tables/table3.xml><?xml version="1.0" encoding="utf-8"?>
<table xmlns="http://schemas.openxmlformats.org/spreadsheetml/2006/main" id="1" name="Таблица13" displayName="Таблица13" ref="B4:C22" comment="" totalsRowShown="0">
  <tableColumns count="2">
    <tableColumn id="1" name="Примеры"/>
    <tableColumn id="2" name="Результат преобразования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19"/>
  <sheetViews>
    <sheetView tabSelected="1" zoomScale="90" zoomScaleNormal="90" zoomScaleSheetLayoutView="120" workbookViewId="0" topLeftCell="A1">
      <selection activeCell="A1" sqref="A1:AM2"/>
    </sheetView>
  </sheetViews>
  <sheetFormatPr defaultColWidth="2.28125" defaultRowHeight="15"/>
  <cols>
    <col min="1" max="1" width="2.28125" style="13" customWidth="1"/>
    <col min="2" max="2" width="5.57421875" style="13" customWidth="1"/>
    <col min="3" max="10" width="2.28125" style="13" customWidth="1"/>
    <col min="11" max="11" width="5.57421875" style="13" bestFit="1" customWidth="1"/>
    <col min="12" max="12" width="3.28125" style="13" bestFit="1" customWidth="1"/>
    <col min="13" max="14" width="2.28125" style="13" customWidth="1"/>
    <col min="15" max="15" width="2.00390625" style="13" customWidth="1"/>
    <col min="16" max="18" width="2.28125" style="13" customWidth="1"/>
    <col min="19" max="20" width="2.28125" style="15" customWidth="1"/>
    <col min="21" max="22" width="2.28125" style="13" customWidth="1"/>
    <col min="23" max="23" width="1.28515625" style="13" customWidth="1"/>
    <col min="24" max="25" width="2.28125" style="13" customWidth="1"/>
    <col min="26" max="26" width="2.00390625" style="13" customWidth="1"/>
    <col min="27" max="27" width="4.7109375" style="13" customWidth="1"/>
    <col min="28" max="28" width="2.28125" style="13" customWidth="1"/>
    <col min="29" max="29" width="1.421875" style="13" customWidth="1"/>
    <col min="30" max="30" width="2.28125" style="13" customWidth="1"/>
    <col min="31" max="31" width="3.7109375" style="13" customWidth="1"/>
    <col min="32" max="32" width="2.421875" style="13" customWidth="1"/>
    <col min="33" max="33" width="2.28125" style="13" customWidth="1"/>
    <col min="34" max="34" width="1.7109375" style="13" customWidth="1"/>
    <col min="35" max="35" width="3.421875" style="13" customWidth="1"/>
    <col min="36" max="37" width="3.00390625" style="13" customWidth="1"/>
    <col min="38" max="38" width="2.57421875" style="13" customWidth="1"/>
    <col min="39" max="39" width="2.28125" style="14" customWidth="1"/>
    <col min="40" max="45" width="2.28125" style="13" customWidth="1"/>
    <col min="46" max="46" width="1.1484375" style="13" customWidth="1"/>
    <col min="47" max="47" width="2.28125" style="13" customWidth="1"/>
    <col min="48" max="48" width="1.57421875" style="13" customWidth="1"/>
    <col min="49" max="49" width="2.28125" style="13" customWidth="1"/>
    <col min="50" max="50" width="2.00390625" style="13" customWidth="1"/>
    <col min="51" max="51" width="2.7109375" style="13" customWidth="1"/>
    <col min="52" max="52" width="2.28125" style="13" hidden="1" customWidth="1"/>
    <col min="53" max="53" width="14.421875" style="13" hidden="1" customWidth="1"/>
    <col min="54" max="54" width="38.8515625" style="13" hidden="1" customWidth="1"/>
    <col min="55" max="55" width="49.8515625" style="13" hidden="1" customWidth="1"/>
    <col min="56" max="56" width="2.28125" style="13" hidden="1" customWidth="1"/>
    <col min="57" max="57" width="68.28125" style="13" hidden="1" customWidth="1"/>
    <col min="58" max="58" width="2.140625" style="13" hidden="1" customWidth="1"/>
    <col min="59" max="59" width="2.421875" style="13" customWidth="1"/>
    <col min="60" max="60" width="2.28125" style="13" customWidth="1"/>
    <col min="61" max="16384" width="2.28125" style="13" customWidth="1"/>
  </cols>
  <sheetData>
    <row r="1" spans="1:55" ht="161.25" customHeight="1">
      <c r="A1" s="200" t="s">
        <v>34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80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t="s">
        <v>92</v>
      </c>
      <c r="BB1" t="s">
        <v>93</v>
      </c>
      <c r="BC1" t="s">
        <v>94</v>
      </c>
    </row>
    <row r="2" spans="1:55" ht="161.25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80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25" t="s">
        <v>36</v>
      </c>
      <c r="BB2" s="26" t="s">
        <v>37</v>
      </c>
      <c r="BC2" s="26" t="s">
        <v>38</v>
      </c>
    </row>
    <row r="3" spans="1:55" ht="36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27" t="s">
        <v>39</v>
      </c>
      <c r="BB3" s="28" t="s">
        <v>37</v>
      </c>
      <c r="BC3" s="28" t="s">
        <v>40</v>
      </c>
    </row>
    <row r="4" spans="1:55" ht="20.2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25" t="s">
        <v>41</v>
      </c>
      <c r="BB4" s="26" t="s">
        <v>37</v>
      </c>
      <c r="BC4" s="26" t="s">
        <v>42</v>
      </c>
    </row>
    <row r="5" spans="1:55" ht="14.2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15" t="s">
        <v>19</v>
      </c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27" t="s">
        <v>43</v>
      </c>
      <c r="BB5" s="28" t="s">
        <v>44</v>
      </c>
      <c r="BC5" s="28" t="s">
        <v>45</v>
      </c>
    </row>
    <row r="6" spans="1:55" ht="18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22" t="s">
        <v>51</v>
      </c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25" t="s">
        <v>46</v>
      </c>
      <c r="BB6" s="26" t="s">
        <v>44</v>
      </c>
      <c r="BC6" s="26" t="s">
        <v>47</v>
      </c>
    </row>
    <row r="7" spans="1:55" ht="19.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8" t="s">
        <v>12</v>
      </c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27" t="s">
        <v>48</v>
      </c>
      <c r="BB7" s="28" t="s">
        <v>44</v>
      </c>
      <c r="BC7" s="28" t="s">
        <v>49</v>
      </c>
    </row>
    <row r="8" spans="1:55" ht="8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25" t="s">
        <v>50</v>
      </c>
      <c r="BB8" s="26" t="s">
        <v>44</v>
      </c>
      <c r="BC8" s="26" t="s">
        <v>233</v>
      </c>
    </row>
    <row r="9" spans="1:55" ht="19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9" t="s">
        <v>7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27" t="s">
        <v>51</v>
      </c>
      <c r="BB9" s="28" t="s">
        <v>44</v>
      </c>
      <c r="BC9" s="28" t="s">
        <v>234</v>
      </c>
    </row>
    <row r="10" spans="1:55" ht="40.5" customHeight="1">
      <c r="A10" s="81"/>
      <c r="B10" s="120" t="s">
        <v>232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2" t="s">
        <v>52</v>
      </c>
      <c r="BB10" s="83" t="s">
        <v>53</v>
      </c>
      <c r="BC10" s="83" t="s">
        <v>54</v>
      </c>
    </row>
    <row r="11" spans="1:55" s="44" customFormat="1" ht="39" customHeight="1">
      <c r="A11" s="17"/>
      <c r="B11" s="119" t="s">
        <v>35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90" t="s">
        <v>55</v>
      </c>
      <c r="BB11" s="91" t="s">
        <v>53</v>
      </c>
      <c r="BC11" s="91" t="s">
        <v>56</v>
      </c>
    </row>
    <row r="12" spans="1:55" s="44" customFormat="1" ht="19.5" customHeight="1">
      <c r="A12" s="17"/>
      <c r="B12" s="92" t="s">
        <v>33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8"/>
      <c r="Q12" s="98"/>
      <c r="R12" s="98"/>
      <c r="S12" s="98"/>
      <c r="T12" s="98"/>
      <c r="U12" s="98"/>
      <c r="V12" s="98"/>
      <c r="W12" s="195" t="s">
        <v>0</v>
      </c>
      <c r="X12" s="195"/>
      <c r="Y12" s="195"/>
      <c r="Z12" s="194"/>
      <c r="AA12" s="194"/>
      <c r="AB12" s="194"/>
      <c r="AC12" s="194"/>
      <c r="AD12" s="194"/>
      <c r="AE12" s="194"/>
      <c r="AF12" s="194"/>
      <c r="AG12" s="93"/>
      <c r="AH12" s="93"/>
      <c r="AI12" s="93"/>
      <c r="AJ12" s="93"/>
      <c r="AK12" s="93"/>
      <c r="AL12" s="93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94" t="s">
        <v>57</v>
      </c>
      <c r="BB12" s="95" t="s">
        <v>53</v>
      </c>
      <c r="BC12" s="95" t="s">
        <v>58</v>
      </c>
    </row>
    <row r="13" spans="1:55" s="14" customFormat="1" ht="5.25" customHeight="1">
      <c r="A13" s="17"/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3"/>
      <c r="AG13" s="23"/>
      <c r="AH13" s="23"/>
      <c r="AI13" s="23"/>
      <c r="AJ13" s="23"/>
      <c r="AK13" s="23"/>
      <c r="AL13" s="23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27" t="s">
        <v>59</v>
      </c>
      <c r="BB13" s="28" t="s">
        <v>53</v>
      </c>
      <c r="BC13" s="28" t="s">
        <v>235</v>
      </c>
    </row>
    <row r="14" spans="1:55" ht="49.5" customHeight="1">
      <c r="A14" s="17"/>
      <c r="B14" s="104" t="s">
        <v>26</v>
      </c>
      <c r="C14" s="105"/>
      <c r="D14" s="105"/>
      <c r="E14" s="105"/>
      <c r="F14" s="105"/>
      <c r="G14" s="105"/>
      <c r="H14" s="106"/>
      <c r="I14" s="102" t="s">
        <v>16</v>
      </c>
      <c r="J14" s="103"/>
      <c r="K14" s="103"/>
      <c r="L14" s="103"/>
      <c r="M14" s="103"/>
      <c r="N14" s="104" t="s">
        <v>14</v>
      </c>
      <c r="O14" s="105"/>
      <c r="P14" s="105"/>
      <c r="Q14" s="105"/>
      <c r="R14" s="105"/>
      <c r="S14" s="105"/>
      <c r="T14" s="105"/>
      <c r="U14" s="104" t="s">
        <v>28</v>
      </c>
      <c r="V14" s="105"/>
      <c r="W14" s="105"/>
      <c r="X14" s="105"/>
      <c r="Y14" s="105"/>
      <c r="Z14" s="104" t="s">
        <v>21</v>
      </c>
      <c r="AA14" s="105"/>
      <c r="AB14" s="105"/>
      <c r="AC14" s="106"/>
      <c r="AD14" s="104" t="s">
        <v>22</v>
      </c>
      <c r="AE14" s="105"/>
      <c r="AF14" s="105"/>
      <c r="AG14" s="106"/>
      <c r="AH14" s="116" t="s">
        <v>29</v>
      </c>
      <c r="AI14" s="117"/>
      <c r="AJ14" s="117"/>
      <c r="AK14" s="117"/>
      <c r="AL14" s="118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25" t="s">
        <v>60</v>
      </c>
      <c r="BB14" s="29" t="s">
        <v>61</v>
      </c>
      <c r="BC14" s="26" t="s">
        <v>236</v>
      </c>
    </row>
    <row r="15" spans="1:55" ht="60.75" customHeight="1">
      <c r="A15" s="81"/>
      <c r="B15" s="99"/>
      <c r="C15" s="100"/>
      <c r="D15" s="100"/>
      <c r="E15" s="100"/>
      <c r="F15" s="100"/>
      <c r="G15" s="100"/>
      <c r="H15" s="101"/>
      <c r="I15" s="99"/>
      <c r="J15" s="100"/>
      <c r="K15" s="100"/>
      <c r="L15" s="100"/>
      <c r="M15" s="100"/>
      <c r="N15" s="99"/>
      <c r="O15" s="100"/>
      <c r="P15" s="100"/>
      <c r="Q15" s="100"/>
      <c r="R15" s="100"/>
      <c r="S15" s="100"/>
      <c r="T15" s="100"/>
      <c r="U15" s="99"/>
      <c r="V15" s="100"/>
      <c r="W15" s="100"/>
      <c r="X15" s="100"/>
      <c r="Y15" s="100"/>
      <c r="Z15" s="99"/>
      <c r="AA15" s="100"/>
      <c r="AB15" s="100"/>
      <c r="AC15" s="101"/>
      <c r="AD15" s="99"/>
      <c r="AE15" s="100"/>
      <c r="AF15" s="100"/>
      <c r="AG15" s="101"/>
      <c r="AH15" s="99"/>
      <c r="AI15" s="100"/>
      <c r="AJ15" s="100"/>
      <c r="AK15" s="100"/>
      <c r="AL15" s="10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8" t="s">
        <v>62</v>
      </c>
      <c r="BB15" s="89" t="s">
        <v>63</v>
      </c>
      <c r="BC15" s="89" t="s">
        <v>64</v>
      </c>
    </row>
    <row r="16" spans="1:55" ht="60.75" customHeight="1">
      <c r="A16" s="81"/>
      <c r="B16" s="99"/>
      <c r="C16" s="100"/>
      <c r="D16" s="100"/>
      <c r="E16" s="100"/>
      <c r="F16" s="100"/>
      <c r="G16" s="100"/>
      <c r="H16" s="101"/>
      <c r="I16" s="99"/>
      <c r="J16" s="100"/>
      <c r="K16" s="100"/>
      <c r="L16" s="100"/>
      <c r="M16" s="100"/>
      <c r="N16" s="99"/>
      <c r="O16" s="100"/>
      <c r="P16" s="100"/>
      <c r="Q16" s="100"/>
      <c r="R16" s="100"/>
      <c r="S16" s="100"/>
      <c r="T16" s="100"/>
      <c r="U16" s="99"/>
      <c r="V16" s="100"/>
      <c r="W16" s="100"/>
      <c r="X16" s="100"/>
      <c r="Y16" s="100"/>
      <c r="Z16" s="99"/>
      <c r="AA16" s="100"/>
      <c r="AB16" s="100"/>
      <c r="AC16" s="101"/>
      <c r="AD16" s="99"/>
      <c r="AE16" s="100"/>
      <c r="AF16" s="100"/>
      <c r="AG16" s="101"/>
      <c r="AH16" s="99"/>
      <c r="AI16" s="100"/>
      <c r="AJ16" s="100"/>
      <c r="AK16" s="100"/>
      <c r="AL16" s="10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2" t="s">
        <v>65</v>
      </c>
      <c r="BB16" s="83" t="s">
        <v>63</v>
      </c>
      <c r="BC16" s="83" t="s">
        <v>66</v>
      </c>
    </row>
    <row r="17" spans="1:55" ht="60.75" customHeight="1">
      <c r="A17" s="81"/>
      <c r="B17" s="99"/>
      <c r="C17" s="100"/>
      <c r="D17" s="100"/>
      <c r="E17" s="100"/>
      <c r="F17" s="100"/>
      <c r="G17" s="100"/>
      <c r="H17" s="101"/>
      <c r="I17" s="99"/>
      <c r="J17" s="100"/>
      <c r="K17" s="100"/>
      <c r="L17" s="100"/>
      <c r="M17" s="100"/>
      <c r="N17" s="99"/>
      <c r="O17" s="100"/>
      <c r="P17" s="100"/>
      <c r="Q17" s="100"/>
      <c r="R17" s="100"/>
      <c r="S17" s="100"/>
      <c r="T17" s="100"/>
      <c r="U17" s="99"/>
      <c r="V17" s="100"/>
      <c r="W17" s="100"/>
      <c r="X17" s="100"/>
      <c r="Y17" s="100"/>
      <c r="Z17" s="99"/>
      <c r="AA17" s="100"/>
      <c r="AB17" s="100"/>
      <c r="AC17" s="101"/>
      <c r="AD17" s="99"/>
      <c r="AE17" s="100"/>
      <c r="AF17" s="100"/>
      <c r="AG17" s="101"/>
      <c r="AH17" s="99"/>
      <c r="AI17" s="100"/>
      <c r="AJ17" s="100"/>
      <c r="AK17" s="100"/>
      <c r="AL17" s="10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8" t="s">
        <v>67</v>
      </c>
      <c r="BB17" s="89" t="s">
        <v>63</v>
      </c>
      <c r="BC17" s="89" t="s">
        <v>68</v>
      </c>
    </row>
    <row r="18" spans="1:55" ht="38.25" customHeight="1">
      <c r="A18" s="81"/>
      <c r="B18" s="99"/>
      <c r="C18" s="100"/>
      <c r="D18" s="100"/>
      <c r="E18" s="100"/>
      <c r="F18" s="100"/>
      <c r="G18" s="100"/>
      <c r="H18" s="101"/>
      <c r="I18" s="99"/>
      <c r="J18" s="100"/>
      <c r="K18" s="100"/>
      <c r="L18" s="100"/>
      <c r="M18" s="100"/>
      <c r="N18" s="99"/>
      <c r="O18" s="100"/>
      <c r="P18" s="100"/>
      <c r="Q18" s="100"/>
      <c r="R18" s="100"/>
      <c r="S18" s="100"/>
      <c r="T18" s="100"/>
      <c r="U18" s="99"/>
      <c r="V18" s="100"/>
      <c r="W18" s="100"/>
      <c r="X18" s="100"/>
      <c r="Y18" s="100"/>
      <c r="Z18" s="99"/>
      <c r="AA18" s="100"/>
      <c r="AB18" s="100"/>
      <c r="AC18" s="101"/>
      <c r="AD18" s="99"/>
      <c r="AE18" s="100"/>
      <c r="AF18" s="100"/>
      <c r="AG18" s="101"/>
      <c r="AH18" s="99"/>
      <c r="AI18" s="100"/>
      <c r="AJ18" s="100"/>
      <c r="AK18" s="100"/>
      <c r="AL18" s="10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2" t="s">
        <v>13</v>
      </c>
      <c r="BB18" s="83" t="s">
        <v>69</v>
      </c>
      <c r="BC18" s="83" t="s">
        <v>70</v>
      </c>
    </row>
    <row r="19" spans="1:55" ht="34.5" customHeight="1">
      <c r="A19" s="81"/>
      <c r="B19" s="99"/>
      <c r="C19" s="100"/>
      <c r="D19" s="100"/>
      <c r="E19" s="100"/>
      <c r="F19" s="100"/>
      <c r="G19" s="100"/>
      <c r="H19" s="101"/>
      <c r="I19" s="99"/>
      <c r="J19" s="100"/>
      <c r="K19" s="100"/>
      <c r="L19" s="100"/>
      <c r="M19" s="100"/>
      <c r="N19" s="99"/>
      <c r="O19" s="100"/>
      <c r="P19" s="100"/>
      <c r="Q19" s="100"/>
      <c r="R19" s="100"/>
      <c r="S19" s="100"/>
      <c r="T19" s="100"/>
      <c r="U19" s="99"/>
      <c r="V19" s="100"/>
      <c r="W19" s="100"/>
      <c r="X19" s="100"/>
      <c r="Y19" s="100"/>
      <c r="Z19" s="99"/>
      <c r="AA19" s="100"/>
      <c r="AB19" s="100"/>
      <c r="AC19" s="101"/>
      <c r="AD19" s="99"/>
      <c r="AE19" s="100"/>
      <c r="AF19" s="100"/>
      <c r="AG19" s="101"/>
      <c r="AH19" s="99"/>
      <c r="AI19" s="100"/>
      <c r="AJ19" s="100"/>
      <c r="AK19" s="100"/>
      <c r="AL19" s="10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8" t="s">
        <v>71</v>
      </c>
      <c r="BB19" s="89" t="s">
        <v>69</v>
      </c>
      <c r="BC19" s="89" t="s">
        <v>72</v>
      </c>
    </row>
    <row r="20" spans="1:55" ht="45" customHeight="1">
      <c r="A20" s="81"/>
      <c r="B20" s="99"/>
      <c r="C20" s="100"/>
      <c r="D20" s="100"/>
      <c r="E20" s="100"/>
      <c r="F20" s="100"/>
      <c r="G20" s="100"/>
      <c r="H20" s="101"/>
      <c r="I20" s="99"/>
      <c r="J20" s="100"/>
      <c r="K20" s="100"/>
      <c r="L20" s="100"/>
      <c r="M20" s="100"/>
      <c r="N20" s="99"/>
      <c r="O20" s="100"/>
      <c r="P20" s="100"/>
      <c r="Q20" s="100"/>
      <c r="R20" s="100"/>
      <c r="S20" s="100"/>
      <c r="T20" s="100"/>
      <c r="U20" s="99"/>
      <c r="V20" s="100"/>
      <c r="W20" s="100"/>
      <c r="X20" s="100"/>
      <c r="Y20" s="100"/>
      <c r="Z20" s="99"/>
      <c r="AA20" s="100"/>
      <c r="AB20" s="100"/>
      <c r="AC20" s="101"/>
      <c r="AD20" s="99"/>
      <c r="AE20" s="100"/>
      <c r="AF20" s="100"/>
      <c r="AG20" s="101"/>
      <c r="AH20" s="99"/>
      <c r="AI20" s="100"/>
      <c r="AJ20" s="100"/>
      <c r="AK20" s="100"/>
      <c r="AL20" s="10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2" t="s">
        <v>73</v>
      </c>
      <c r="BB20" s="83" t="s">
        <v>69</v>
      </c>
      <c r="BC20" s="83" t="s">
        <v>74</v>
      </c>
    </row>
    <row r="21" spans="1:55" ht="34.5" customHeight="1">
      <c r="A21" s="81"/>
      <c r="B21" s="99"/>
      <c r="C21" s="100"/>
      <c r="D21" s="100"/>
      <c r="E21" s="100"/>
      <c r="F21" s="100"/>
      <c r="G21" s="100"/>
      <c r="H21" s="101"/>
      <c r="I21" s="99"/>
      <c r="J21" s="100"/>
      <c r="K21" s="100"/>
      <c r="L21" s="100"/>
      <c r="M21" s="100"/>
      <c r="N21" s="99"/>
      <c r="O21" s="100"/>
      <c r="P21" s="100"/>
      <c r="Q21" s="100"/>
      <c r="R21" s="100"/>
      <c r="S21" s="100"/>
      <c r="T21" s="100"/>
      <c r="U21" s="99"/>
      <c r="V21" s="100"/>
      <c r="W21" s="100"/>
      <c r="X21" s="100"/>
      <c r="Y21" s="100"/>
      <c r="Z21" s="99"/>
      <c r="AA21" s="100"/>
      <c r="AB21" s="100"/>
      <c r="AC21" s="101"/>
      <c r="AD21" s="99"/>
      <c r="AE21" s="100"/>
      <c r="AF21" s="100"/>
      <c r="AG21" s="101"/>
      <c r="AH21" s="99"/>
      <c r="AI21" s="100"/>
      <c r="AJ21" s="100"/>
      <c r="AK21" s="100"/>
      <c r="AL21" s="10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8" t="s">
        <v>75</v>
      </c>
      <c r="BB21" s="89" t="s">
        <v>76</v>
      </c>
      <c r="BC21" s="89" t="s">
        <v>77</v>
      </c>
    </row>
    <row r="22" spans="1:55" ht="44.25" customHeight="1">
      <c r="A22" s="81"/>
      <c r="B22" s="99"/>
      <c r="C22" s="100"/>
      <c r="D22" s="100"/>
      <c r="E22" s="100"/>
      <c r="F22" s="100"/>
      <c r="G22" s="100"/>
      <c r="H22" s="101"/>
      <c r="I22" s="99"/>
      <c r="J22" s="100"/>
      <c r="K22" s="100"/>
      <c r="L22" s="100"/>
      <c r="M22" s="100"/>
      <c r="N22" s="99"/>
      <c r="O22" s="100"/>
      <c r="P22" s="100"/>
      <c r="Q22" s="100"/>
      <c r="R22" s="100"/>
      <c r="S22" s="100"/>
      <c r="T22" s="100"/>
      <c r="U22" s="99"/>
      <c r="V22" s="100"/>
      <c r="W22" s="100"/>
      <c r="X22" s="100"/>
      <c r="Y22" s="100"/>
      <c r="Z22" s="99"/>
      <c r="AA22" s="100"/>
      <c r="AB22" s="100"/>
      <c r="AC22" s="101"/>
      <c r="AD22" s="99"/>
      <c r="AE22" s="100"/>
      <c r="AF22" s="100"/>
      <c r="AG22" s="101"/>
      <c r="AH22" s="99"/>
      <c r="AI22" s="100"/>
      <c r="AJ22" s="100"/>
      <c r="AK22" s="100"/>
      <c r="AL22" s="10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2" t="s">
        <v>78</v>
      </c>
      <c r="BB22" s="83" t="s">
        <v>76</v>
      </c>
      <c r="BC22" s="83" t="s">
        <v>79</v>
      </c>
    </row>
    <row r="23" spans="1:55" ht="24.75" customHeight="1">
      <c r="A23" s="17"/>
      <c r="B23" s="96" t="s">
        <v>231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27" t="s">
        <v>80</v>
      </c>
      <c r="BB23" s="28" t="s">
        <v>81</v>
      </c>
      <c r="BC23" s="28" t="s">
        <v>82</v>
      </c>
    </row>
    <row r="24" spans="1:55" ht="29.25" customHeight="1">
      <c r="A24" s="81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2" t="s">
        <v>83</v>
      </c>
      <c r="BB24" s="83" t="s">
        <v>81</v>
      </c>
      <c r="BC24" s="83" t="s">
        <v>84</v>
      </c>
    </row>
    <row r="25" spans="1:55" ht="39.75" customHeight="1">
      <c r="A25" s="17"/>
      <c r="B25" s="197" t="s">
        <v>27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30" t="s">
        <v>85</v>
      </c>
      <c r="BB25" s="31" t="s">
        <v>81</v>
      </c>
      <c r="BC25" s="31" t="s">
        <v>86</v>
      </c>
    </row>
    <row r="26" spans="1:55" ht="36" customHeight="1">
      <c r="A26" s="81"/>
      <c r="B26" s="196" t="s">
        <v>129</v>
      </c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4" t="s">
        <v>87</v>
      </c>
      <c r="BB26" s="85" t="s">
        <v>88</v>
      </c>
      <c r="BC26" s="85" t="s">
        <v>89</v>
      </c>
    </row>
    <row r="27" spans="1:55" s="44" customFormat="1" ht="30.75" customHeight="1">
      <c r="A27" s="17"/>
      <c r="B27" s="110" t="s">
        <v>20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90" t="s">
        <v>90</v>
      </c>
      <c r="BB27" s="91" t="s">
        <v>88</v>
      </c>
      <c r="BC27" s="91" t="s">
        <v>91</v>
      </c>
    </row>
    <row r="28" spans="1:52" ht="20.25" customHeight="1">
      <c r="A28" s="81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</row>
    <row r="29" spans="1:52" s="44" customFormat="1" ht="13.5" customHeight="1">
      <c r="A29" s="17"/>
      <c r="B29" s="112" t="s">
        <v>15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</row>
    <row r="30" spans="1:52" s="44" customFormat="1" ht="32.25" customHeight="1">
      <c r="A30" s="17"/>
      <c r="B30" s="111" t="s">
        <v>18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</row>
    <row r="31" spans="1:52" ht="22.5" customHeight="1">
      <c r="A31" s="81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</row>
    <row r="32" spans="1:52" ht="19.5">
      <c r="A32" s="17"/>
      <c r="B32" s="126" t="s">
        <v>17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ht="19.5">
      <c r="A33" s="81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</row>
    <row r="34" spans="1:52" ht="13.5" customHeight="1">
      <c r="A34" s="17"/>
      <c r="B34" s="127" t="s">
        <v>8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</row>
    <row r="35" spans="1:53" ht="19.5">
      <c r="A35" s="17"/>
      <c r="B35" s="199" t="s">
        <v>9</v>
      </c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3" t="s">
        <v>23</v>
      </c>
    </row>
    <row r="36" spans="1:53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6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3" t="s">
        <v>24</v>
      </c>
    </row>
    <row r="37" spans="1:53" ht="19.5">
      <c r="A37" s="17"/>
      <c r="B37" s="107" t="s">
        <v>10</v>
      </c>
      <c r="C37" s="107"/>
      <c r="D37" s="107"/>
      <c r="E37" s="107"/>
      <c r="F37" s="107"/>
      <c r="G37" s="107"/>
      <c r="H37" s="107"/>
      <c r="I37" s="108"/>
      <c r="J37" s="108"/>
      <c r="K37" s="108"/>
      <c r="L37" s="108"/>
      <c r="M37" s="108"/>
      <c r="N37" s="108"/>
      <c r="O37" s="108"/>
      <c r="P37" s="108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3" t="s">
        <v>25</v>
      </c>
    </row>
    <row r="38" spans="1:53" ht="15">
      <c r="A38" s="17"/>
      <c r="B38" s="17"/>
      <c r="C38" s="17"/>
      <c r="D38" s="17"/>
      <c r="E38" s="17"/>
      <c r="F38" s="17"/>
      <c r="G38" s="17"/>
      <c r="H38" s="17"/>
      <c r="I38" s="17"/>
      <c r="J38" s="21" t="s">
        <v>1</v>
      </c>
      <c r="K38" s="17"/>
      <c r="L38" s="17"/>
      <c r="M38" s="17"/>
      <c r="N38" s="17"/>
      <c r="O38" s="17"/>
      <c r="P38" s="17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3" t="s">
        <v>30</v>
      </c>
    </row>
    <row r="39" spans="1:53" ht="19.5">
      <c r="A39" s="17"/>
      <c r="B39" s="107" t="s">
        <v>11</v>
      </c>
      <c r="C39" s="107"/>
      <c r="D39" s="107"/>
      <c r="E39" s="107"/>
      <c r="F39" s="107"/>
      <c r="G39" s="107"/>
      <c r="H39" s="107"/>
      <c r="I39" s="108"/>
      <c r="J39" s="108"/>
      <c r="K39" s="108"/>
      <c r="L39" s="108"/>
      <c r="M39" s="108"/>
      <c r="N39" s="108"/>
      <c r="O39" s="108"/>
      <c r="P39" s="108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3" t="s">
        <v>31</v>
      </c>
    </row>
    <row r="40" spans="1:53" ht="15">
      <c r="A40" s="17"/>
      <c r="B40" s="17"/>
      <c r="C40" s="17"/>
      <c r="D40" s="17"/>
      <c r="E40" s="17"/>
      <c r="F40" s="17"/>
      <c r="G40" s="17"/>
      <c r="H40" s="17"/>
      <c r="I40" s="20"/>
      <c r="J40" s="21" t="s">
        <v>1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3" t="s">
        <v>32</v>
      </c>
    </row>
    <row r="41" spans="1:49" ht="1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3"/>
      <c r="T41" s="33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4"/>
      <c r="AN41" s="17"/>
      <c r="AO41" s="17"/>
      <c r="AP41" s="17"/>
      <c r="AQ41" s="17"/>
      <c r="AR41" s="17"/>
      <c r="AS41" s="17"/>
      <c r="AT41" s="17"/>
      <c r="AU41" s="17"/>
      <c r="AV41" s="17"/>
      <c r="AW41" s="17"/>
    </row>
    <row r="42" spans="1:49" ht="15.75">
      <c r="A42" s="35" t="s">
        <v>95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3"/>
      <c r="N42" s="33"/>
      <c r="O42" s="33"/>
      <c r="P42" s="33"/>
      <c r="Q42" s="33"/>
      <c r="R42" s="33"/>
      <c r="S42" s="33"/>
      <c r="T42" s="33"/>
      <c r="U42" s="32"/>
      <c r="V42" s="193" t="s">
        <v>96</v>
      </c>
      <c r="W42" s="193"/>
      <c r="X42" s="193"/>
      <c r="Y42" s="193"/>
      <c r="Z42" s="193"/>
      <c r="AA42" s="193"/>
      <c r="AB42" s="193"/>
      <c r="AC42" s="193"/>
      <c r="AD42" s="193"/>
      <c r="AE42" s="192"/>
      <c r="AF42" s="192"/>
      <c r="AG42" s="192"/>
      <c r="AH42" s="192"/>
      <c r="AI42" s="192"/>
      <c r="AJ42" s="192"/>
      <c r="AK42" s="192"/>
      <c r="AL42" s="192"/>
      <c r="AM42" s="34"/>
      <c r="AN42" s="17"/>
      <c r="AO42" s="17"/>
      <c r="AP42" s="17"/>
      <c r="AQ42" s="17"/>
      <c r="AR42" s="17"/>
      <c r="AS42" s="17"/>
      <c r="AT42" s="17"/>
      <c r="AU42" s="17"/>
      <c r="AV42" s="17"/>
      <c r="AW42" s="17"/>
    </row>
    <row r="43" spans="1:52" ht="24.75" customHeight="1">
      <c r="A43" s="164" t="str">
        <f>VLOOKUP(W6,$BA$2:$BC$31,2,0)</f>
        <v>Витебское областное управление Госпромнадзора
Юридический адрес:
210002, г.Витебск, ул.Вострецова, 2
Банковские реквизиты:
р/с BY51BLBB36420300795593001001 
в Дирекции ОАО «Белинвестбанк» 
по Витебской области
по адресу: 210015, г.Витебск, ул.Ленина, 22/16 
Код банка BLBBBY2X 
УНП 300795593 ОКПО 000154822002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33"/>
      <c r="R43" s="32"/>
      <c r="S43" s="33"/>
      <c r="T43" s="33"/>
      <c r="U43" s="32"/>
      <c r="V43" s="32"/>
      <c r="W43" s="32"/>
      <c r="X43" s="32"/>
      <c r="Y43" s="32"/>
      <c r="Z43" s="32"/>
      <c r="AA43" s="32"/>
      <c r="AB43" s="32"/>
      <c r="AC43" s="37" t="s">
        <v>0</v>
      </c>
      <c r="AD43" s="37"/>
      <c r="AE43" s="191"/>
      <c r="AF43" s="191"/>
      <c r="AG43" s="191"/>
      <c r="AH43" s="191"/>
      <c r="AI43" s="191"/>
      <c r="AJ43" s="191"/>
      <c r="AK43" s="191"/>
      <c r="AL43" s="38" t="s">
        <v>97</v>
      </c>
      <c r="AM43" s="34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Z43" s="39"/>
    </row>
    <row r="44" spans="1:49" ht="24.75" customHeight="1">
      <c r="A44" s="164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33"/>
      <c r="R44" s="32"/>
      <c r="S44" s="33"/>
      <c r="T44" s="33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4"/>
      <c r="AN44" s="17"/>
      <c r="AO44" s="17"/>
      <c r="AP44" s="17"/>
      <c r="AQ44" s="17"/>
      <c r="AR44" s="17"/>
      <c r="AS44" s="17"/>
      <c r="AT44" s="17"/>
      <c r="AU44" s="17"/>
      <c r="AV44" s="17"/>
      <c r="AW44" s="17"/>
    </row>
    <row r="45" spans="1:49" ht="24.75" customHeight="1">
      <c r="A45" s="164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33"/>
      <c r="R45" s="32"/>
      <c r="S45" s="33"/>
      <c r="T45" s="33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4"/>
      <c r="AN45" s="17"/>
      <c r="AO45" s="17"/>
      <c r="AP45" s="17"/>
      <c r="AQ45" s="17"/>
      <c r="AR45" s="17"/>
      <c r="AS45" s="17"/>
      <c r="AT45" s="17"/>
      <c r="AU45" s="17"/>
      <c r="AV45" s="17"/>
      <c r="AW45" s="17"/>
    </row>
    <row r="46" spans="1:49" ht="32.25" customHeight="1">
      <c r="A46" s="164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33"/>
      <c r="R46" s="32"/>
      <c r="S46" s="33"/>
      <c r="T46" s="33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4"/>
      <c r="AN46" s="17"/>
      <c r="AO46" s="17"/>
      <c r="AP46" s="17"/>
      <c r="AQ46" s="17"/>
      <c r="AR46" s="17"/>
      <c r="AS46" s="17"/>
      <c r="AT46" s="17"/>
      <c r="AU46" s="17"/>
      <c r="AV46" s="17"/>
      <c r="AW46" s="17"/>
    </row>
    <row r="47" spans="1:49" ht="40.5" customHeight="1">
      <c r="A47" s="164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33"/>
      <c r="R47" s="32"/>
      <c r="S47" s="33"/>
      <c r="T47" s="33"/>
      <c r="U47" s="32"/>
      <c r="V47" s="32"/>
      <c r="W47" s="40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4"/>
      <c r="AN47" s="17"/>
      <c r="AO47" s="17"/>
      <c r="AP47" s="17"/>
      <c r="AQ47" s="17"/>
      <c r="AR47" s="17"/>
      <c r="AS47" s="17"/>
      <c r="AT47" s="17"/>
      <c r="AU47" s="17"/>
      <c r="AV47" s="17"/>
      <c r="AW47" s="17"/>
    </row>
    <row r="48" spans="1:49" ht="1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4"/>
      <c r="AN48" s="17"/>
      <c r="AO48" s="17"/>
      <c r="AP48" s="17"/>
      <c r="AQ48" s="17"/>
      <c r="AR48" s="17"/>
      <c r="AS48" s="17"/>
      <c r="AT48" s="17"/>
      <c r="AU48" s="17"/>
      <c r="AV48" s="17"/>
      <c r="AW48" s="17"/>
    </row>
    <row r="49" spans="1:49" ht="15.75">
      <c r="A49" s="36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4"/>
      <c r="AN49" s="17"/>
      <c r="AO49" s="17"/>
      <c r="AP49" s="17"/>
      <c r="AQ49" s="17"/>
      <c r="AR49" s="17"/>
      <c r="AS49" s="17"/>
      <c r="AT49" s="17"/>
      <c r="AU49" s="17"/>
      <c r="AV49" s="17"/>
      <c r="AW49" s="17"/>
    </row>
    <row r="50" spans="1:49" ht="15.75">
      <c r="A50" s="36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3"/>
      <c r="T50" s="33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4"/>
      <c r="AN50" s="17"/>
      <c r="AO50" s="17"/>
      <c r="AP50" s="17"/>
      <c r="AQ50" s="17"/>
      <c r="AR50" s="17"/>
      <c r="AS50" s="17"/>
      <c r="AT50" s="17"/>
      <c r="AU50" s="17"/>
      <c r="AV50" s="17"/>
      <c r="AW50" s="17"/>
    </row>
    <row r="51" spans="1:49" ht="15.75">
      <c r="A51" s="86" t="s">
        <v>98</v>
      </c>
      <c r="B51" s="41"/>
      <c r="C51" s="41"/>
      <c r="D51" s="41"/>
      <c r="E51" s="41"/>
      <c r="F51" s="41"/>
      <c r="G51" s="41"/>
      <c r="H51" s="41"/>
      <c r="I51" s="131" t="str">
        <f>B10</f>
        <v>Указать наименование организации заключившей договор (вместо данного текста)</v>
      </c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41"/>
      <c r="AN51" s="17"/>
      <c r="AO51" s="17"/>
      <c r="AP51" s="17"/>
      <c r="AQ51" s="17"/>
      <c r="AR51" s="17"/>
      <c r="AS51" s="17"/>
      <c r="AT51" s="17"/>
      <c r="AU51" s="17"/>
      <c r="AV51" s="17"/>
      <c r="AW51" s="17"/>
    </row>
    <row r="52" spans="1:49" ht="26.25" customHeight="1">
      <c r="A52" s="87" t="s">
        <v>99</v>
      </c>
      <c r="B52" s="41"/>
      <c r="C52" s="41"/>
      <c r="D52" s="41"/>
      <c r="E52" s="41"/>
      <c r="F52" s="41"/>
      <c r="G52" s="41"/>
      <c r="H52" s="41"/>
      <c r="I52" s="132">
        <f>B31</f>
        <v>0</v>
      </c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41"/>
      <c r="AN52" s="17"/>
      <c r="AO52" s="17"/>
      <c r="AP52" s="17"/>
      <c r="AQ52" s="17"/>
      <c r="AR52" s="17"/>
      <c r="AS52" s="17"/>
      <c r="AT52" s="17"/>
      <c r="AU52" s="17"/>
      <c r="AV52" s="17"/>
      <c r="AW52" s="17"/>
    </row>
    <row r="53" spans="1:49" ht="22.5" customHeight="1">
      <c r="A53" s="37"/>
      <c r="B53" s="32"/>
      <c r="C53" s="32"/>
      <c r="D53" s="32"/>
      <c r="E53" s="32"/>
      <c r="F53" s="32"/>
      <c r="G53" s="32"/>
      <c r="H53" s="32"/>
      <c r="I53" s="133">
        <f>B33</f>
        <v>0</v>
      </c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34"/>
      <c r="AN53" s="17"/>
      <c r="AO53" s="17"/>
      <c r="AP53" s="17"/>
      <c r="AQ53" s="17"/>
      <c r="AR53" s="17"/>
      <c r="AS53" s="17"/>
      <c r="AT53" s="17"/>
      <c r="AU53" s="17"/>
      <c r="AV53" s="17"/>
      <c r="AW53" s="17"/>
    </row>
    <row r="54" spans="1:49" ht="15">
      <c r="A54" s="32"/>
      <c r="B54" s="32"/>
      <c r="C54" s="32"/>
      <c r="D54" s="32"/>
      <c r="E54" s="32"/>
      <c r="F54" s="32"/>
      <c r="G54" s="32"/>
      <c r="H54" s="32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34"/>
      <c r="AN54" s="17"/>
      <c r="AO54" s="17"/>
      <c r="AP54" s="17"/>
      <c r="AQ54" s="17"/>
      <c r="AR54" s="17"/>
      <c r="AS54" s="17"/>
      <c r="AT54" s="17"/>
      <c r="AU54" s="17"/>
      <c r="AV54" s="17"/>
      <c r="AW54" s="17"/>
    </row>
    <row r="55" spans="1:49" ht="15" customHeight="1">
      <c r="A55" s="135" t="s">
        <v>100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42"/>
      <c r="T55" s="42"/>
      <c r="U55" s="136">
        <f>Z12</f>
        <v>0</v>
      </c>
      <c r="V55" s="136"/>
      <c r="W55" s="136"/>
      <c r="X55" s="136"/>
      <c r="Y55" s="136"/>
      <c r="Z55" s="136"/>
      <c r="AA55" s="32" t="s">
        <v>101</v>
      </c>
      <c r="AB55" s="137">
        <f>P12</f>
        <v>0</v>
      </c>
      <c r="AC55" s="137"/>
      <c r="AD55" s="137"/>
      <c r="AE55" s="137"/>
      <c r="AF55" s="137"/>
      <c r="AG55" s="137"/>
      <c r="AH55" s="137"/>
      <c r="AI55" s="43"/>
      <c r="AJ55" s="43"/>
      <c r="AK55" s="43"/>
      <c r="AL55" s="44"/>
      <c r="AM55" s="34"/>
      <c r="AN55" s="17"/>
      <c r="AO55" s="17"/>
      <c r="AP55" s="17"/>
      <c r="AQ55" s="17"/>
      <c r="AR55" s="17"/>
      <c r="AS55" s="17"/>
      <c r="AT55" s="17"/>
      <c r="AU55" s="17"/>
      <c r="AV55" s="17"/>
      <c r="AW55" s="17"/>
    </row>
    <row r="56" spans="1:49" ht="15">
      <c r="A56" s="144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34"/>
      <c r="AN56" s="17"/>
      <c r="AO56" s="17"/>
      <c r="AP56" s="17"/>
      <c r="AQ56" s="17"/>
      <c r="AR56" s="17"/>
      <c r="AS56" s="17"/>
      <c r="AT56" s="17"/>
      <c r="AU56" s="17"/>
      <c r="AV56" s="17"/>
      <c r="AW56" s="17"/>
    </row>
    <row r="57" spans="1:49" ht="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3"/>
      <c r="T57" s="33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4"/>
      <c r="AN57" s="17"/>
      <c r="AO57" s="17"/>
      <c r="AP57" s="17"/>
      <c r="AQ57" s="17"/>
      <c r="AR57" s="17"/>
      <c r="AS57" s="17"/>
      <c r="AT57" s="17"/>
      <c r="AU57" s="17"/>
      <c r="AV57" s="17"/>
      <c r="AW57" s="17"/>
    </row>
    <row r="58" spans="1:56" ht="34.5" customHeight="1">
      <c r="A58" s="128" t="s">
        <v>230</v>
      </c>
      <c r="B58" s="129"/>
      <c r="C58" s="130"/>
      <c r="D58" s="145" t="s">
        <v>102</v>
      </c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7"/>
      <c r="X58" s="128" t="s">
        <v>103</v>
      </c>
      <c r="Y58" s="129"/>
      <c r="Z58" s="130"/>
      <c r="AA58" s="128" t="s">
        <v>104</v>
      </c>
      <c r="AB58" s="129"/>
      <c r="AC58" s="130"/>
      <c r="AD58" s="128" t="s">
        <v>105</v>
      </c>
      <c r="AE58" s="129"/>
      <c r="AF58" s="130"/>
      <c r="AG58" s="128" t="s">
        <v>106</v>
      </c>
      <c r="AH58" s="129"/>
      <c r="AI58" s="130"/>
      <c r="AJ58" s="128" t="s">
        <v>107</v>
      </c>
      <c r="AK58" s="129"/>
      <c r="AL58" s="130"/>
      <c r="AM58" s="34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BA58" s="74" t="s">
        <v>131</v>
      </c>
      <c r="BB58" s="63" t="s">
        <v>130</v>
      </c>
      <c r="BC58" s="64" t="s">
        <v>132</v>
      </c>
      <c r="BD58" s="76" t="s">
        <v>229</v>
      </c>
    </row>
    <row r="59" spans="1:56" ht="60" customHeight="1">
      <c r="A59" s="148"/>
      <c r="B59" s="149"/>
      <c r="C59" s="150"/>
      <c r="D59" s="151" t="e">
        <f aca="true" t="shared" si="0" ref="D59:D66">VLOOKUP(A59,$BA$59:$BC$106,2,FALSE)</f>
        <v>#N/A</v>
      </c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3"/>
      <c r="X59" s="138">
        <v>1</v>
      </c>
      <c r="Y59" s="139"/>
      <c r="Z59" s="140"/>
      <c r="AA59" s="141" t="e">
        <f aca="true" t="shared" si="1" ref="AA59:AA66">VLOOKUP(A59,$BA$59:$BC$106,3,FALSE)</f>
        <v>#N/A</v>
      </c>
      <c r="AB59" s="142"/>
      <c r="AC59" s="143"/>
      <c r="AD59" s="141" t="e">
        <f>X59*AA59</f>
        <v>#N/A</v>
      </c>
      <c r="AE59" s="142"/>
      <c r="AF59" s="143"/>
      <c r="AG59" s="141" t="e">
        <f>ROUND(AD59*0.2,2)</f>
        <v>#N/A</v>
      </c>
      <c r="AH59" s="142"/>
      <c r="AI59" s="143"/>
      <c r="AJ59" s="141" t="e">
        <f>AD59+AG59</f>
        <v>#N/A</v>
      </c>
      <c r="AK59" s="142"/>
      <c r="AL59" s="143"/>
      <c r="AM59" s="34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BA59" s="75" t="s">
        <v>134</v>
      </c>
      <c r="BB59" s="65" t="s">
        <v>133</v>
      </c>
      <c r="BC59" s="66">
        <v>355.2</v>
      </c>
      <c r="BD59" s="78"/>
    </row>
    <row r="60" spans="1:56" ht="60" customHeight="1">
      <c r="A60" s="148"/>
      <c r="B60" s="149"/>
      <c r="C60" s="150"/>
      <c r="D60" s="151" t="e">
        <f t="shared" si="0"/>
        <v>#N/A</v>
      </c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3"/>
      <c r="X60" s="138">
        <v>1</v>
      </c>
      <c r="Y60" s="139"/>
      <c r="Z60" s="140"/>
      <c r="AA60" s="141" t="e">
        <f t="shared" si="1"/>
        <v>#N/A</v>
      </c>
      <c r="AB60" s="142"/>
      <c r="AC60" s="143"/>
      <c r="AD60" s="141" t="e">
        <f>X60*AA60</f>
        <v>#N/A</v>
      </c>
      <c r="AE60" s="142"/>
      <c r="AF60" s="143"/>
      <c r="AG60" s="141" t="e">
        <f>ROUND(AD60*0.2,2)</f>
        <v>#N/A</v>
      </c>
      <c r="AH60" s="142"/>
      <c r="AI60" s="143"/>
      <c r="AJ60" s="141" t="e">
        <f>AD60+AG60</f>
        <v>#N/A</v>
      </c>
      <c r="AK60" s="142"/>
      <c r="AL60" s="143"/>
      <c r="AM60" s="34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BA60" s="75" t="s">
        <v>136</v>
      </c>
      <c r="BB60" s="67" t="s">
        <v>135</v>
      </c>
      <c r="BC60" s="66">
        <v>380.16</v>
      </c>
      <c r="BD60" s="77"/>
    </row>
    <row r="61" spans="1:56" ht="60" customHeight="1">
      <c r="A61" s="148"/>
      <c r="B61" s="149"/>
      <c r="C61" s="150"/>
      <c r="D61" s="151" t="e">
        <f t="shared" si="0"/>
        <v>#N/A</v>
      </c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3"/>
      <c r="X61" s="138">
        <v>1</v>
      </c>
      <c r="Y61" s="139"/>
      <c r="Z61" s="140"/>
      <c r="AA61" s="141" t="e">
        <f t="shared" si="1"/>
        <v>#N/A</v>
      </c>
      <c r="AB61" s="142"/>
      <c r="AC61" s="143"/>
      <c r="AD61" s="141" t="e">
        <f aca="true" t="shared" si="2" ref="AD61:AD66">X61*AA61</f>
        <v>#N/A</v>
      </c>
      <c r="AE61" s="142"/>
      <c r="AF61" s="143"/>
      <c r="AG61" s="141" t="e">
        <f aca="true" t="shared" si="3" ref="AG61:AG66">ROUND(AD61*0.2,2)</f>
        <v>#N/A</v>
      </c>
      <c r="AH61" s="142"/>
      <c r="AI61" s="143"/>
      <c r="AJ61" s="141" t="e">
        <f aca="true" t="shared" si="4" ref="AJ61:AJ66">AD61+AG61</f>
        <v>#N/A</v>
      </c>
      <c r="AK61" s="142"/>
      <c r="AL61" s="143"/>
      <c r="AM61" s="34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BA61" s="75" t="s">
        <v>138</v>
      </c>
      <c r="BB61" s="65" t="s">
        <v>137</v>
      </c>
      <c r="BC61" s="66">
        <v>441.6</v>
      </c>
      <c r="BD61" s="77"/>
    </row>
    <row r="62" spans="1:56" ht="60" customHeight="1">
      <c r="A62" s="148"/>
      <c r="B62" s="149"/>
      <c r="C62" s="150"/>
      <c r="D62" s="151" t="e">
        <f t="shared" si="0"/>
        <v>#N/A</v>
      </c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3"/>
      <c r="X62" s="138">
        <v>1</v>
      </c>
      <c r="Y62" s="139"/>
      <c r="Z62" s="140"/>
      <c r="AA62" s="141" t="e">
        <f t="shared" si="1"/>
        <v>#N/A</v>
      </c>
      <c r="AB62" s="142"/>
      <c r="AC62" s="143"/>
      <c r="AD62" s="141" t="e">
        <f t="shared" si="2"/>
        <v>#N/A</v>
      </c>
      <c r="AE62" s="142"/>
      <c r="AF62" s="143"/>
      <c r="AG62" s="141" t="e">
        <f t="shared" si="3"/>
        <v>#N/A</v>
      </c>
      <c r="AH62" s="142"/>
      <c r="AI62" s="143"/>
      <c r="AJ62" s="141" t="e">
        <f t="shared" si="4"/>
        <v>#N/A</v>
      </c>
      <c r="AK62" s="142"/>
      <c r="AL62" s="143"/>
      <c r="AM62" s="34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BA62" s="75" t="s">
        <v>140</v>
      </c>
      <c r="BB62" s="65" t="s">
        <v>139</v>
      </c>
      <c r="BC62" s="66">
        <v>366.72</v>
      </c>
      <c r="BD62" s="77"/>
    </row>
    <row r="63" spans="1:56" ht="60" customHeight="1">
      <c r="A63" s="148"/>
      <c r="B63" s="149"/>
      <c r="C63" s="150"/>
      <c r="D63" s="151" t="e">
        <f t="shared" si="0"/>
        <v>#N/A</v>
      </c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3"/>
      <c r="X63" s="138">
        <v>1</v>
      </c>
      <c r="Y63" s="139"/>
      <c r="Z63" s="140"/>
      <c r="AA63" s="141" t="e">
        <f t="shared" si="1"/>
        <v>#N/A</v>
      </c>
      <c r="AB63" s="142"/>
      <c r="AC63" s="143"/>
      <c r="AD63" s="141" t="e">
        <f t="shared" si="2"/>
        <v>#N/A</v>
      </c>
      <c r="AE63" s="142"/>
      <c r="AF63" s="143"/>
      <c r="AG63" s="141" t="e">
        <f t="shared" si="3"/>
        <v>#N/A</v>
      </c>
      <c r="AH63" s="142"/>
      <c r="AI63" s="143"/>
      <c r="AJ63" s="141" t="e">
        <f t="shared" si="4"/>
        <v>#N/A</v>
      </c>
      <c r="AK63" s="142"/>
      <c r="AL63" s="143"/>
      <c r="AM63" s="34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BA63" s="75" t="s">
        <v>142</v>
      </c>
      <c r="BB63" s="65" t="s">
        <v>141</v>
      </c>
      <c r="BC63" s="66">
        <v>443.52</v>
      </c>
      <c r="BD63" s="77"/>
    </row>
    <row r="64" spans="1:56" ht="60" customHeight="1">
      <c r="A64" s="148"/>
      <c r="B64" s="149"/>
      <c r="C64" s="150"/>
      <c r="D64" s="151" t="e">
        <f t="shared" si="0"/>
        <v>#N/A</v>
      </c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3"/>
      <c r="X64" s="138">
        <v>1</v>
      </c>
      <c r="Y64" s="139"/>
      <c r="Z64" s="140"/>
      <c r="AA64" s="141" t="e">
        <f t="shared" si="1"/>
        <v>#N/A</v>
      </c>
      <c r="AB64" s="142"/>
      <c r="AC64" s="143"/>
      <c r="AD64" s="141" t="e">
        <f t="shared" si="2"/>
        <v>#N/A</v>
      </c>
      <c r="AE64" s="142"/>
      <c r="AF64" s="143"/>
      <c r="AG64" s="141" t="e">
        <f t="shared" si="3"/>
        <v>#N/A</v>
      </c>
      <c r="AH64" s="142"/>
      <c r="AI64" s="143"/>
      <c r="AJ64" s="141" t="e">
        <f t="shared" si="4"/>
        <v>#N/A</v>
      </c>
      <c r="AK64" s="142"/>
      <c r="AL64" s="143"/>
      <c r="AM64" s="34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BA64" s="75" t="s">
        <v>144</v>
      </c>
      <c r="BB64" s="65" t="s">
        <v>143</v>
      </c>
      <c r="BC64" s="66">
        <v>539.52</v>
      </c>
      <c r="BD64" s="77"/>
    </row>
    <row r="65" spans="1:56" ht="60" customHeight="1">
      <c r="A65" s="148"/>
      <c r="B65" s="149"/>
      <c r="C65" s="150"/>
      <c r="D65" s="151" t="e">
        <f t="shared" si="0"/>
        <v>#N/A</v>
      </c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3"/>
      <c r="X65" s="138">
        <v>1</v>
      </c>
      <c r="Y65" s="139"/>
      <c r="Z65" s="140"/>
      <c r="AA65" s="141" t="e">
        <f t="shared" si="1"/>
        <v>#N/A</v>
      </c>
      <c r="AB65" s="142"/>
      <c r="AC65" s="143"/>
      <c r="AD65" s="141" t="e">
        <f t="shared" si="2"/>
        <v>#N/A</v>
      </c>
      <c r="AE65" s="142"/>
      <c r="AF65" s="143"/>
      <c r="AG65" s="141" t="e">
        <f t="shared" si="3"/>
        <v>#N/A</v>
      </c>
      <c r="AH65" s="142"/>
      <c r="AI65" s="143"/>
      <c r="AJ65" s="141" t="e">
        <f t="shared" si="4"/>
        <v>#N/A</v>
      </c>
      <c r="AK65" s="142"/>
      <c r="AL65" s="143"/>
      <c r="AM65" s="34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BA65" s="75" t="s">
        <v>146</v>
      </c>
      <c r="BB65" s="65" t="s">
        <v>145</v>
      </c>
      <c r="BC65" s="66">
        <v>687.36</v>
      </c>
      <c r="BD65" s="77"/>
    </row>
    <row r="66" spans="1:56" ht="60" customHeight="1">
      <c r="A66" s="148"/>
      <c r="B66" s="149"/>
      <c r="C66" s="150"/>
      <c r="D66" s="151" t="e">
        <f t="shared" si="0"/>
        <v>#N/A</v>
      </c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3"/>
      <c r="X66" s="138">
        <v>1</v>
      </c>
      <c r="Y66" s="139"/>
      <c r="Z66" s="140"/>
      <c r="AA66" s="141" t="e">
        <f t="shared" si="1"/>
        <v>#N/A</v>
      </c>
      <c r="AB66" s="142"/>
      <c r="AC66" s="143"/>
      <c r="AD66" s="141" t="e">
        <f t="shared" si="2"/>
        <v>#N/A</v>
      </c>
      <c r="AE66" s="142"/>
      <c r="AF66" s="143"/>
      <c r="AG66" s="141" t="e">
        <f t="shared" si="3"/>
        <v>#N/A</v>
      </c>
      <c r="AH66" s="142"/>
      <c r="AI66" s="143"/>
      <c r="AJ66" s="141" t="e">
        <f t="shared" si="4"/>
        <v>#N/A</v>
      </c>
      <c r="AK66" s="142"/>
      <c r="AL66" s="143"/>
      <c r="AM66" s="34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BA66" s="75" t="s">
        <v>148</v>
      </c>
      <c r="BB66" s="68" t="s">
        <v>147</v>
      </c>
      <c r="BC66" s="69">
        <v>408.96</v>
      </c>
      <c r="BD66" s="77"/>
    </row>
    <row r="67" spans="1:56" ht="1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3"/>
      <c r="T67" s="32"/>
      <c r="U67" s="32"/>
      <c r="V67" s="37"/>
      <c r="W67" s="32"/>
      <c r="X67" s="47" t="s">
        <v>108</v>
      </c>
      <c r="Y67" s="32"/>
      <c r="Z67" s="32"/>
      <c r="AA67" s="79"/>
      <c r="AB67" s="79"/>
      <c r="AC67" s="79"/>
      <c r="AD67" s="154">
        <f>SUMIF(AD59:AF66,"&gt;0",AD59:AF66)</f>
        <v>0</v>
      </c>
      <c r="AE67" s="155"/>
      <c r="AF67" s="156"/>
      <c r="AG67" s="154">
        <f>SUMIF(AG59:AI66,"&gt;0",AG59:AI66)</f>
        <v>0</v>
      </c>
      <c r="AH67" s="155"/>
      <c r="AI67" s="156"/>
      <c r="AJ67" s="154">
        <f>SUMIF(AJ59:AL66,"&gt;0",AJ59:AL66)</f>
        <v>0</v>
      </c>
      <c r="AK67" s="155"/>
      <c r="AL67" s="156"/>
      <c r="AM67" s="34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BA67" s="75" t="s">
        <v>150</v>
      </c>
      <c r="BB67" s="65" t="s">
        <v>149</v>
      </c>
      <c r="BC67" s="66">
        <v>481.92</v>
      </c>
      <c r="BD67" s="77"/>
    </row>
    <row r="68" spans="1:56" ht="11.2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3"/>
      <c r="T68" s="33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4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BA68" s="75" t="s">
        <v>152</v>
      </c>
      <c r="BB68" s="65" t="s">
        <v>151</v>
      </c>
      <c r="BC68" s="66">
        <v>618.24</v>
      </c>
      <c r="BD68" s="77"/>
    </row>
    <row r="69" spans="1:56" ht="13.5" customHeight="1">
      <c r="A69" s="157" t="s">
        <v>109</v>
      </c>
      <c r="B69" s="157"/>
      <c r="C69" s="157"/>
      <c r="D69" s="157"/>
      <c r="E69" s="157"/>
      <c r="F69" s="157"/>
      <c r="G69" s="157"/>
      <c r="H69" s="158" t="str">
        <f>SUBSTITUTE(PROPER(INDEX(n_4,MID(TEXT(AJ67,n0),1,1)+1)&amp;INDEX(n0x,MID(TEXT(AJ67,n0),2,1)+1,MID(TEXT(AJ67,n0),3,1)+1)&amp;IF(-MID(TEXT(AJ67,n0),1,3),"миллиард"&amp;VLOOKUP(MID(TEXT(AJ67,n0),3,1)*AND(MID(TEXT(AJ67,n0),2,1)-1),мил,2),"")&amp;INDEX(n_4,MID(TEXT(AJ67,n0),4,1)+1)&amp;INDEX(n0x,MID(TEXT(AJ67,n0),5,1)+1,MID(TEXT(AJ67,n0),6,1)+1)&amp;IF(-MID(TEXT(AJ67,n0),4,3),"миллион"&amp;VLOOKUP(MID(TEXT(AJ67,n0),6,1)*AND(MID(TEXT(AJ67,n0),5,1)-1),мил,2),"")&amp;INDEX(n_4,MID(TEXT(AJ67,n0),7,1)+1)&amp;INDEX(n1x,MID(TEXT(AJ67,n0),8,1)+1,MID(TEXT(AJ67,n0),9,1)+1)&amp;IF(-MID(TEXT(AJ67,n0),7,3),VLOOKUP(MID(TEXT(AJ67,n0),9,1)*AND(MID(TEXT(AJ67,n0),8,1)-1),тыс,2),"")&amp;INDEX(n_4,MID(TEXT(AJ67,n0),10,1)+1)&amp;INDEX(n0x,MID(TEXT(AJ67,n0),11,1)+1,MID(TEXT(AJ67,n0),12,1)+1)),"z"," ")&amp;IF(TRUNC(TEXT(AJ67,n0)),"","Ноль ")&amp;"рубл"&amp;VLOOKUP(MOD(MAX(MOD(MID(TEXT(AJ67,n0),11,2)-11,100),9),10),{0,"ь ";1,"я ";4,"ей "},2)&amp;RIGHT(TEXT(AJ67,n0),2)&amp;" копе"&amp;VLOOKUP(MOD(MAX(MOD(RIGHT(TEXT(AJ67,n0),2)-11,100),9),10),{0,"йка";1,"йки";4,"ек"},2)</f>
        <v>Ноль рублей 00 копеек</v>
      </c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34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BA69" s="75" t="s">
        <v>154</v>
      </c>
      <c r="BB69" s="65" t="s">
        <v>153</v>
      </c>
      <c r="BC69" s="66">
        <v>725.76</v>
      </c>
      <c r="BD69" s="77"/>
    </row>
    <row r="70" spans="1:56" ht="15" customHeight="1">
      <c r="A70" s="157" t="s">
        <v>110</v>
      </c>
      <c r="B70" s="157"/>
      <c r="C70" s="157"/>
      <c r="D70" s="157"/>
      <c r="E70" s="157"/>
      <c r="F70" s="157"/>
      <c r="G70" s="157"/>
      <c r="H70" s="159" t="str">
        <f>SUBSTITUTE(PROPER(INDEX(n_4,MID(TEXT(AG67,n0),1,1)+1)&amp;INDEX(n0x,MID(TEXT(AG67,n0),2,1)+1,MID(TEXT(AG67,n0),3,1)+1)&amp;IF(-MID(TEXT(AG67,n0),1,3),"миллиард"&amp;VLOOKUP(MID(TEXT(AG67,n0),3,1)*AND(MID(TEXT(AG67,n0),2,1)-1),мил,2),"")&amp;INDEX(n_4,MID(TEXT(AG67,n0),4,1)+1)&amp;INDEX(n0x,MID(TEXT(AG67,n0),5,1)+1,MID(TEXT(AG67,n0),6,1)+1)&amp;IF(-MID(TEXT(AG67,n0),4,3),"миллион"&amp;VLOOKUP(MID(TEXT(AG67,n0),6,1)*AND(MID(TEXT(AG67,n0),5,1)-1),мил,2),"")&amp;INDEX(n_4,MID(TEXT(AG67,n0),7,1)+1)&amp;INDEX(n1x,MID(TEXT(AG67,n0),8,1)+1,MID(TEXT(AG67,n0),9,1)+1)&amp;IF(-MID(TEXT(AG67,n0),7,3),VLOOKUP(MID(TEXT(AG67,n0),9,1)*AND(MID(TEXT(AG67,n0),8,1)-1),тыс,2),"")&amp;INDEX(n_4,MID(TEXT(AG67,n0),10,1)+1)&amp;INDEX(n0x,MID(TEXT(AG67,n0),11,1)+1,MID(TEXT(AG67,n0),12,1)+1)),"z"," ")&amp;IF(TRUNC(TEXT(AG67,n0)),"","Ноль ")&amp;"рубл"&amp;VLOOKUP(MOD(MAX(MOD(MID(TEXT(AG67,n0),11,2)-11,100),9),10),{0,"ь ";1,"я ";4,"ей "},2)&amp;RIGHT(TEXT(AG67,n0),2)&amp;" копе"&amp;VLOOKUP(MOD(MAX(MOD(RIGHT(TEXT(AG67,n0),2)-11,100),9),10),{0,"йка";1,"йки";4,"ек"},2)</f>
        <v>Ноль рублей 00 копеек</v>
      </c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34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BA70" s="75" t="s">
        <v>156</v>
      </c>
      <c r="BB70" s="65" t="s">
        <v>155</v>
      </c>
      <c r="BC70" s="66">
        <v>447.36</v>
      </c>
      <c r="BD70" s="77"/>
    </row>
    <row r="71" spans="1:56" ht="6.7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3"/>
      <c r="T71" s="33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4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BA71" s="75" t="s">
        <v>158</v>
      </c>
      <c r="BB71" s="65" t="s">
        <v>157</v>
      </c>
      <c r="BC71" s="66">
        <v>518.4</v>
      </c>
      <c r="BD71" s="77"/>
    </row>
    <row r="72" spans="1:56" ht="15" customHeight="1">
      <c r="A72" s="160" t="s">
        <v>111</v>
      </c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BA72" s="75" t="s">
        <v>160</v>
      </c>
      <c r="BB72" s="65" t="s">
        <v>159</v>
      </c>
      <c r="BC72" s="66">
        <v>624</v>
      </c>
      <c r="BD72" s="77"/>
    </row>
    <row r="73" spans="1:56" ht="15" customHeight="1">
      <c r="A73" s="135" t="s">
        <v>112</v>
      </c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34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BA73" s="75" t="s">
        <v>162</v>
      </c>
      <c r="BB73" s="65" t="s">
        <v>161</v>
      </c>
      <c r="BC73" s="66">
        <v>700.8</v>
      </c>
      <c r="BD73" s="77"/>
    </row>
    <row r="74" spans="1:56" ht="15" customHeight="1">
      <c r="A74" s="135" t="s">
        <v>113</v>
      </c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34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BA74" s="75" t="s">
        <v>164</v>
      </c>
      <c r="BB74" s="65" t="s">
        <v>163</v>
      </c>
      <c r="BC74" s="66">
        <v>362.88</v>
      </c>
      <c r="BD74" s="77"/>
    </row>
    <row r="75" spans="1:56" ht="13.5" customHeight="1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33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4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BA75" s="45" t="s">
        <v>166</v>
      </c>
      <c r="BB75" s="65" t="s">
        <v>165</v>
      </c>
      <c r="BC75" s="66">
        <v>349.44</v>
      </c>
      <c r="BD75" s="77"/>
    </row>
    <row r="76" spans="1:56" ht="77.25" customHeight="1">
      <c r="A76" s="161" t="str">
        <f>VLOOKUP(W6,$BA$2:$BC$28,3,0)</f>
        <v>Заместитель начальника Новополоцкого межрайонного 
отдела Витебского областного управления Госпромнадзора
___________________________А.И.Шепетюк</v>
      </c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2"/>
      <c r="AG76" s="32"/>
      <c r="AH76" s="32"/>
      <c r="AI76" s="32"/>
      <c r="AJ76" s="32"/>
      <c r="AK76" s="32"/>
      <c r="AL76" s="32"/>
      <c r="AM76" s="34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BA76" s="45" t="s">
        <v>168</v>
      </c>
      <c r="BB76" s="65" t="s">
        <v>167</v>
      </c>
      <c r="BC76" s="66">
        <v>364.8</v>
      </c>
      <c r="BD76" s="77"/>
    </row>
    <row r="77" spans="1:56" ht="22.5" customHeight="1">
      <c r="A77" s="34" t="s">
        <v>114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57"/>
      <c r="AG77" s="157"/>
      <c r="AH77" s="157"/>
      <c r="AI77" s="157"/>
      <c r="AJ77" s="157"/>
      <c r="AK77" s="157"/>
      <c r="AL77" s="157"/>
      <c r="AM77" s="34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BA77" s="45" t="s">
        <v>170</v>
      </c>
      <c r="BB77" s="65" t="s">
        <v>169</v>
      </c>
      <c r="BC77" s="66">
        <v>376.32</v>
      </c>
      <c r="BD77" s="77"/>
    </row>
    <row r="78" spans="1:56" ht="5.25" customHeight="1">
      <c r="A78" s="34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1"/>
      <c r="AG78" s="51"/>
      <c r="AH78" s="51"/>
      <c r="AI78" s="51"/>
      <c r="AJ78" s="51"/>
      <c r="AK78" s="51"/>
      <c r="AL78" s="51"/>
      <c r="AM78" s="34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BA78" s="45" t="s">
        <v>172</v>
      </c>
      <c r="BB78" s="65" t="s">
        <v>171</v>
      </c>
      <c r="BC78" s="66">
        <v>366.72</v>
      </c>
      <c r="BD78" s="77"/>
    </row>
    <row r="79" spans="1:56" ht="15" customHeight="1">
      <c r="A79" s="163" t="s">
        <v>115</v>
      </c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32"/>
      <c r="M79" s="32"/>
      <c r="N79" s="32"/>
      <c r="O79" s="32"/>
      <c r="P79" s="32"/>
      <c r="Q79" s="32"/>
      <c r="R79" s="163" t="s">
        <v>98</v>
      </c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34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BA79" s="45" t="s">
        <v>174</v>
      </c>
      <c r="BB79" s="65" t="s">
        <v>173</v>
      </c>
      <c r="BC79" s="66">
        <v>370.56</v>
      </c>
      <c r="BD79" s="77"/>
    </row>
    <row r="80" spans="1:56" ht="15" customHeight="1">
      <c r="A80" s="164" t="str">
        <f>A43</f>
        <v>Витебское областное управление Госпромнадзора
Юридический адрес:
210002, г.Витебск, ул.Вострецова, 2
Банковские реквизиты:
р/с BY51BLBB36420300795593001001 
в Дирекции ОАО «Белинвестбанк» 
по Витебской области
по адресу: 210015, г.Витебск, ул.Ленина, 22/16 
Код банка BLBBBY2X 
УНП 300795593 ОКПО 000154822002</v>
      </c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32"/>
      <c r="P80" s="32"/>
      <c r="Q80" s="32"/>
      <c r="R80" s="165" t="str">
        <f>I51</f>
        <v>Указать наименование организации заключившей договор (вместо данного текста)</v>
      </c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65"/>
      <c r="AK80" s="165"/>
      <c r="AL80" s="165"/>
      <c r="AM80" s="34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BA80" s="45" t="s">
        <v>176</v>
      </c>
      <c r="BB80" s="65" t="s">
        <v>175</v>
      </c>
      <c r="BC80" s="66">
        <v>499.2</v>
      </c>
      <c r="BD80" s="77"/>
    </row>
    <row r="81" spans="1:56" ht="18" customHeight="1">
      <c r="A81" s="164"/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32"/>
      <c r="P81" s="32"/>
      <c r="Q81" s="32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  <c r="AK81" s="165"/>
      <c r="AL81" s="165"/>
      <c r="AM81" s="34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BA81" s="45" t="s">
        <v>178</v>
      </c>
      <c r="BB81" s="70" t="s">
        <v>177</v>
      </c>
      <c r="BC81" s="66">
        <v>554.88</v>
      </c>
      <c r="BD81" s="77"/>
    </row>
    <row r="82" spans="1:56" ht="16.5" customHeight="1">
      <c r="A82" s="164"/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32"/>
      <c r="P82" s="32"/>
      <c r="Q82" s="32"/>
      <c r="R82" s="52" t="s">
        <v>116</v>
      </c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BA82" s="45" t="s">
        <v>180</v>
      </c>
      <c r="BB82" s="65" t="s">
        <v>179</v>
      </c>
      <c r="BC82" s="66">
        <v>388.8</v>
      </c>
      <c r="BD82" s="77"/>
    </row>
    <row r="83" spans="1:56" ht="20.25" customHeight="1">
      <c r="A83" s="164"/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32"/>
      <c r="P83" s="32"/>
      <c r="Q83" s="32"/>
      <c r="R83" s="166">
        <f>I52</f>
        <v>0</v>
      </c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6"/>
      <c r="AK83" s="166"/>
      <c r="AL83" s="166"/>
      <c r="AM83" s="34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BA83" s="45" t="s">
        <v>182</v>
      </c>
      <c r="BB83" s="65" t="s">
        <v>181</v>
      </c>
      <c r="BC83" s="66">
        <v>432</v>
      </c>
      <c r="BD83" s="77"/>
    </row>
    <row r="84" spans="1:56" ht="8.25" customHeight="1">
      <c r="A84" s="164"/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32"/>
      <c r="P84" s="32"/>
      <c r="Q84" s="32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34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BA84" s="45" t="s">
        <v>184</v>
      </c>
      <c r="BB84" s="65" t="s">
        <v>183</v>
      </c>
      <c r="BC84" s="66">
        <v>599.04</v>
      </c>
      <c r="BD84" s="77"/>
    </row>
    <row r="85" spans="1:56" ht="15" customHeight="1">
      <c r="A85" s="164"/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32"/>
      <c r="P85" s="32"/>
      <c r="Q85" s="32"/>
      <c r="R85" s="166" t="s">
        <v>117</v>
      </c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K85" s="166"/>
      <c r="AL85" s="166"/>
      <c r="AM85" s="34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BA85" s="45" t="s">
        <v>186</v>
      </c>
      <c r="BB85" s="65" t="s">
        <v>185</v>
      </c>
      <c r="BC85" s="66">
        <v>662.4</v>
      </c>
      <c r="BD85" s="77"/>
    </row>
    <row r="86" spans="1:56" ht="52.5" customHeight="1">
      <c r="A86" s="164"/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32"/>
      <c r="P86" s="32"/>
      <c r="Q86" s="32"/>
      <c r="R86" s="166">
        <f>I53</f>
        <v>0</v>
      </c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L86" s="166"/>
      <c r="AM86" s="166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BA86" s="45" t="s">
        <v>188</v>
      </c>
      <c r="BB86" s="65" t="s">
        <v>187</v>
      </c>
      <c r="BC86" s="66">
        <v>401.28</v>
      </c>
      <c r="BD86" s="77"/>
    </row>
    <row r="87" spans="1:56" ht="8.25" customHeight="1">
      <c r="A87" s="164"/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32"/>
      <c r="P87" s="32"/>
      <c r="Q87" s="32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L87" s="166"/>
      <c r="AM87" s="166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BA87" s="45" t="s">
        <v>190</v>
      </c>
      <c r="BB87" s="65" t="s">
        <v>189</v>
      </c>
      <c r="BC87" s="66">
        <v>485.76</v>
      </c>
      <c r="BD87" s="77"/>
    </row>
    <row r="88" spans="1:56" ht="7.5" customHeight="1">
      <c r="A88" s="164"/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32"/>
      <c r="P88" s="32"/>
      <c r="Q88" s="32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6"/>
      <c r="AL88" s="166"/>
      <c r="AM88" s="166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BA88" s="45" t="s">
        <v>192</v>
      </c>
      <c r="BB88" s="65" t="s">
        <v>191</v>
      </c>
      <c r="BC88" s="66">
        <v>543.36</v>
      </c>
      <c r="BD88" s="77"/>
    </row>
    <row r="89" spans="1:56" ht="24.75" customHeight="1">
      <c r="A89" s="164"/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32"/>
      <c r="P89" s="32"/>
      <c r="Q89" s="32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6"/>
      <c r="AK89" s="166"/>
      <c r="AL89" s="166"/>
      <c r="AM89" s="166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BA89" s="45" t="s">
        <v>194</v>
      </c>
      <c r="BB89" s="65" t="s">
        <v>193</v>
      </c>
      <c r="BC89" s="66">
        <v>635.52</v>
      </c>
      <c r="BD89" s="77"/>
    </row>
    <row r="90" spans="1:56" ht="17.25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167" t="s">
        <v>118</v>
      </c>
      <c r="O90" s="167"/>
      <c r="P90" s="167"/>
      <c r="Q90" s="167"/>
      <c r="R90" s="167"/>
      <c r="S90" s="168">
        <f>AE42</f>
        <v>0</v>
      </c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53"/>
      <c r="AF90" s="32"/>
      <c r="AG90" s="32"/>
      <c r="AH90" s="32"/>
      <c r="AI90" s="32"/>
      <c r="AJ90" s="32"/>
      <c r="AK90" s="32"/>
      <c r="AL90" s="32"/>
      <c r="AM90" s="34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BA90" s="45" t="s">
        <v>196</v>
      </c>
      <c r="BB90" s="68" t="s">
        <v>195</v>
      </c>
      <c r="BC90" s="69">
        <v>347.52</v>
      </c>
      <c r="BD90" s="77"/>
    </row>
    <row r="91" spans="1:56" ht="18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4"/>
      <c r="N91" s="37" t="s">
        <v>119</v>
      </c>
      <c r="O91" s="32"/>
      <c r="P91" s="32"/>
      <c r="Q91" s="32"/>
      <c r="R91" s="32"/>
      <c r="S91" s="33"/>
      <c r="T91" s="33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4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BA91" s="71" t="s">
        <v>198</v>
      </c>
      <c r="BB91" s="46" t="s">
        <v>197</v>
      </c>
      <c r="BC91" s="69">
        <v>147.84</v>
      </c>
      <c r="BD91" s="77"/>
    </row>
    <row r="92" spans="1:56" ht="21" customHeight="1">
      <c r="A92" s="54"/>
      <c r="B92" s="169" t="s">
        <v>120</v>
      </c>
      <c r="C92" s="169"/>
      <c r="D92" s="169"/>
      <c r="E92" s="169"/>
      <c r="F92" s="169"/>
      <c r="G92" s="169"/>
      <c r="H92" s="169"/>
      <c r="I92" s="169"/>
      <c r="J92" s="169"/>
      <c r="K92" s="169"/>
      <c r="L92" s="170">
        <f>AB55</f>
        <v>0</v>
      </c>
      <c r="M92" s="170"/>
      <c r="N92" s="170"/>
      <c r="O92" s="170"/>
      <c r="P92" s="170"/>
      <c r="Q92" s="170"/>
      <c r="R92" s="170"/>
      <c r="S92" s="170"/>
      <c r="T92" s="170"/>
      <c r="U92" s="32" t="s">
        <v>0</v>
      </c>
      <c r="V92" s="32"/>
      <c r="W92" s="171">
        <f>U55</f>
        <v>0</v>
      </c>
      <c r="X92" s="171"/>
      <c r="Y92" s="171"/>
      <c r="Z92" s="171"/>
      <c r="AA92" s="171"/>
      <c r="AB92" s="171"/>
      <c r="AC92" s="171"/>
      <c r="AD92" s="171"/>
      <c r="AE92" s="32"/>
      <c r="AF92" s="32"/>
      <c r="AG92" s="32"/>
      <c r="AH92" s="32"/>
      <c r="AI92" s="32"/>
      <c r="AJ92" s="32"/>
      <c r="AK92" s="32"/>
      <c r="AL92" s="32"/>
      <c r="AM92" s="34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BA92" s="71" t="s">
        <v>200</v>
      </c>
      <c r="BB92" s="46" t="s">
        <v>199</v>
      </c>
      <c r="BC92" s="69">
        <v>153.6</v>
      </c>
      <c r="BD92" s="77"/>
    </row>
    <row r="93" spans="1:56" ht="15.75" customHeight="1">
      <c r="A93" s="37" t="s">
        <v>121</v>
      </c>
      <c r="B93" s="172"/>
      <c r="C93" s="172"/>
      <c r="D93" s="37" t="s">
        <v>121</v>
      </c>
      <c r="E93" s="173"/>
      <c r="F93" s="173"/>
      <c r="G93" s="173"/>
      <c r="H93" s="173"/>
      <c r="I93" s="173"/>
      <c r="J93" s="173"/>
      <c r="K93" s="173"/>
      <c r="L93" s="55" t="s">
        <v>97</v>
      </c>
      <c r="M93" s="32"/>
      <c r="N93" s="32"/>
      <c r="O93" s="56"/>
      <c r="P93" s="56"/>
      <c r="Q93" s="56"/>
      <c r="R93" s="56"/>
      <c r="S93" s="56"/>
      <c r="T93" s="56"/>
      <c r="U93" s="32"/>
      <c r="V93" s="32"/>
      <c r="W93" s="57"/>
      <c r="X93" s="57"/>
      <c r="Y93" s="57"/>
      <c r="Z93" s="57"/>
      <c r="AA93" s="57"/>
      <c r="AB93" s="57"/>
      <c r="AC93" s="57"/>
      <c r="AD93" s="32"/>
      <c r="AE93" s="32"/>
      <c r="AF93" s="32"/>
      <c r="AG93" s="32"/>
      <c r="AH93" s="32"/>
      <c r="AI93" s="32"/>
      <c r="AJ93" s="32"/>
      <c r="AK93" s="32"/>
      <c r="AL93" s="32"/>
      <c r="AM93" s="34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BA93" s="71" t="s">
        <v>202</v>
      </c>
      <c r="BB93" s="46" t="s">
        <v>201</v>
      </c>
      <c r="BC93" s="69">
        <v>168</v>
      </c>
      <c r="BD93" s="77"/>
    </row>
    <row r="94" spans="1:56" ht="15" customHeight="1">
      <c r="A94" s="180" t="s">
        <v>122</v>
      </c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  <c r="AF94" s="180"/>
      <c r="AG94" s="180"/>
      <c r="AH94" s="180"/>
      <c r="AI94" s="180"/>
      <c r="AJ94" s="180"/>
      <c r="AK94" s="180"/>
      <c r="AL94" s="180"/>
      <c r="AM94" s="34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BA94" s="71" t="s">
        <v>204</v>
      </c>
      <c r="BB94" s="46" t="s">
        <v>203</v>
      </c>
      <c r="BC94" s="69">
        <v>149.76</v>
      </c>
      <c r="BD94" s="77"/>
    </row>
    <row r="95" spans="1:56" ht="5.25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3"/>
      <c r="T95" s="33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4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BA95" s="71" t="s">
        <v>206</v>
      </c>
      <c r="BB95" s="46" t="s">
        <v>205</v>
      </c>
      <c r="BC95" s="69">
        <v>178.56</v>
      </c>
      <c r="BD95" s="77"/>
    </row>
    <row r="96" spans="1:56" ht="36.75" customHeight="1">
      <c r="A96" s="128" t="s">
        <v>230</v>
      </c>
      <c r="B96" s="129"/>
      <c r="C96" s="130"/>
      <c r="D96" s="181" t="s">
        <v>102</v>
      </c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3"/>
      <c r="X96" s="123" t="s">
        <v>103</v>
      </c>
      <c r="Y96" s="124"/>
      <c r="Z96" s="125"/>
      <c r="AA96" s="123" t="s">
        <v>104</v>
      </c>
      <c r="AB96" s="124"/>
      <c r="AC96" s="125"/>
      <c r="AD96" s="123" t="s">
        <v>105</v>
      </c>
      <c r="AE96" s="124"/>
      <c r="AF96" s="125"/>
      <c r="AG96" s="123" t="s">
        <v>106</v>
      </c>
      <c r="AH96" s="124"/>
      <c r="AI96" s="125"/>
      <c r="AJ96" s="123" t="s">
        <v>107</v>
      </c>
      <c r="AK96" s="124"/>
      <c r="AL96" s="125"/>
      <c r="AM96" s="34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BA96" s="71" t="s">
        <v>208</v>
      </c>
      <c r="BB96" s="46" t="s">
        <v>207</v>
      </c>
      <c r="BC96" s="69">
        <v>222.72</v>
      </c>
      <c r="BD96" s="77"/>
    </row>
    <row r="97" spans="1:56" ht="60" customHeight="1">
      <c r="A97" s="184">
        <f>A59</f>
        <v>0</v>
      </c>
      <c r="B97" s="185"/>
      <c r="C97" s="186"/>
      <c r="D97" s="151" t="e">
        <f aca="true" t="shared" si="5" ref="D97:D104">D59</f>
        <v>#N/A</v>
      </c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3"/>
      <c r="X97" s="174">
        <f aca="true" t="shared" si="6" ref="X97:X104">X59</f>
        <v>1</v>
      </c>
      <c r="Y97" s="175"/>
      <c r="Z97" s="176"/>
      <c r="AA97" s="177" t="e">
        <f aca="true" t="shared" si="7" ref="AA97:AA104">AA59</f>
        <v>#N/A</v>
      </c>
      <c r="AB97" s="178"/>
      <c r="AC97" s="179"/>
      <c r="AD97" s="177" t="e">
        <f aca="true" t="shared" si="8" ref="AD97:AD104">AD59</f>
        <v>#N/A</v>
      </c>
      <c r="AE97" s="178"/>
      <c r="AF97" s="179"/>
      <c r="AG97" s="177" t="e">
        <f aca="true" t="shared" si="9" ref="AG97:AG104">AG59</f>
        <v>#N/A</v>
      </c>
      <c r="AH97" s="178"/>
      <c r="AI97" s="179"/>
      <c r="AJ97" s="177" t="e">
        <f aca="true" t="shared" si="10" ref="AJ97:AJ104">AJ59</f>
        <v>#N/A</v>
      </c>
      <c r="AK97" s="178"/>
      <c r="AL97" s="179"/>
      <c r="AM97" s="34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BA97" s="71" t="s">
        <v>210</v>
      </c>
      <c r="BB97" s="46" t="s">
        <v>209</v>
      </c>
      <c r="BC97" s="69">
        <v>264.96</v>
      </c>
      <c r="BD97" s="77"/>
    </row>
    <row r="98" spans="1:56" ht="60" customHeight="1">
      <c r="A98" s="184">
        <f>A60</f>
        <v>0</v>
      </c>
      <c r="B98" s="185"/>
      <c r="C98" s="186"/>
      <c r="D98" s="151" t="e">
        <f t="shared" si="5"/>
        <v>#N/A</v>
      </c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3"/>
      <c r="X98" s="174">
        <f t="shared" si="6"/>
        <v>1</v>
      </c>
      <c r="Y98" s="175"/>
      <c r="Z98" s="176"/>
      <c r="AA98" s="177" t="e">
        <f t="shared" si="7"/>
        <v>#N/A</v>
      </c>
      <c r="AB98" s="178"/>
      <c r="AC98" s="179"/>
      <c r="AD98" s="177" t="e">
        <f t="shared" si="8"/>
        <v>#N/A</v>
      </c>
      <c r="AE98" s="178"/>
      <c r="AF98" s="179"/>
      <c r="AG98" s="177" t="e">
        <f t="shared" si="9"/>
        <v>#N/A</v>
      </c>
      <c r="AH98" s="178"/>
      <c r="AI98" s="179"/>
      <c r="AJ98" s="177" t="e">
        <f t="shared" si="10"/>
        <v>#N/A</v>
      </c>
      <c r="AK98" s="178"/>
      <c r="AL98" s="179"/>
      <c r="AM98" s="34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BA98" s="71" t="s">
        <v>212</v>
      </c>
      <c r="BB98" s="46" t="s">
        <v>211</v>
      </c>
      <c r="BC98" s="69">
        <v>165.12</v>
      </c>
      <c r="BD98" s="77"/>
    </row>
    <row r="99" spans="1:56" ht="60" customHeight="1">
      <c r="A99" s="184">
        <f aca="true" t="shared" si="11" ref="A99:A104">A61</f>
        <v>0</v>
      </c>
      <c r="B99" s="185"/>
      <c r="C99" s="186"/>
      <c r="D99" s="151" t="e">
        <f t="shared" si="5"/>
        <v>#N/A</v>
      </c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3"/>
      <c r="X99" s="174">
        <f t="shared" si="6"/>
        <v>1</v>
      </c>
      <c r="Y99" s="175"/>
      <c r="Z99" s="176"/>
      <c r="AA99" s="177" t="e">
        <f t="shared" si="7"/>
        <v>#N/A</v>
      </c>
      <c r="AB99" s="178"/>
      <c r="AC99" s="179"/>
      <c r="AD99" s="177" t="e">
        <f t="shared" si="8"/>
        <v>#N/A</v>
      </c>
      <c r="AE99" s="178"/>
      <c r="AF99" s="179"/>
      <c r="AG99" s="177" t="e">
        <f t="shared" si="9"/>
        <v>#N/A</v>
      </c>
      <c r="AH99" s="178"/>
      <c r="AI99" s="179"/>
      <c r="AJ99" s="177" t="e">
        <f t="shared" si="10"/>
        <v>#N/A</v>
      </c>
      <c r="AK99" s="178"/>
      <c r="AL99" s="179"/>
      <c r="AM99" s="34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BA99" s="71" t="s">
        <v>214</v>
      </c>
      <c r="BB99" s="46" t="s">
        <v>213</v>
      </c>
      <c r="BC99" s="69">
        <v>190.08</v>
      </c>
      <c r="BD99" s="77"/>
    </row>
    <row r="100" spans="1:56" ht="60" customHeight="1">
      <c r="A100" s="184">
        <f t="shared" si="11"/>
        <v>0</v>
      </c>
      <c r="B100" s="185"/>
      <c r="C100" s="186"/>
      <c r="D100" s="151" t="e">
        <f t="shared" si="5"/>
        <v>#N/A</v>
      </c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3"/>
      <c r="X100" s="174">
        <f t="shared" si="6"/>
        <v>1</v>
      </c>
      <c r="Y100" s="175"/>
      <c r="Z100" s="176"/>
      <c r="AA100" s="177" t="e">
        <f t="shared" si="7"/>
        <v>#N/A</v>
      </c>
      <c r="AB100" s="178"/>
      <c r="AC100" s="179"/>
      <c r="AD100" s="177" t="e">
        <f t="shared" si="8"/>
        <v>#N/A</v>
      </c>
      <c r="AE100" s="178"/>
      <c r="AF100" s="179"/>
      <c r="AG100" s="177" t="e">
        <f t="shared" si="9"/>
        <v>#N/A</v>
      </c>
      <c r="AH100" s="178"/>
      <c r="AI100" s="179"/>
      <c r="AJ100" s="177" t="e">
        <f t="shared" si="10"/>
        <v>#N/A</v>
      </c>
      <c r="AK100" s="178"/>
      <c r="AL100" s="179"/>
      <c r="AM100" s="34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BA100" s="71" t="s">
        <v>216</v>
      </c>
      <c r="BB100" s="46" t="s">
        <v>215</v>
      </c>
      <c r="BC100" s="69">
        <v>241.92</v>
      </c>
      <c r="BD100" s="77"/>
    </row>
    <row r="101" spans="1:56" ht="60" customHeight="1">
      <c r="A101" s="184">
        <f t="shared" si="11"/>
        <v>0</v>
      </c>
      <c r="B101" s="185"/>
      <c r="C101" s="186"/>
      <c r="D101" s="151" t="e">
        <f t="shared" si="5"/>
        <v>#N/A</v>
      </c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3"/>
      <c r="X101" s="174">
        <f t="shared" si="6"/>
        <v>1</v>
      </c>
      <c r="Y101" s="175"/>
      <c r="Z101" s="176"/>
      <c r="AA101" s="177" t="e">
        <f t="shared" si="7"/>
        <v>#N/A</v>
      </c>
      <c r="AB101" s="178"/>
      <c r="AC101" s="179"/>
      <c r="AD101" s="177" t="e">
        <f t="shared" si="8"/>
        <v>#N/A</v>
      </c>
      <c r="AE101" s="178"/>
      <c r="AF101" s="179"/>
      <c r="AG101" s="177" t="e">
        <f t="shared" si="9"/>
        <v>#N/A</v>
      </c>
      <c r="AH101" s="178"/>
      <c r="AI101" s="179"/>
      <c r="AJ101" s="177" t="e">
        <f t="shared" si="10"/>
        <v>#N/A</v>
      </c>
      <c r="AK101" s="178"/>
      <c r="AL101" s="179"/>
      <c r="AM101" s="34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BA101" s="71" t="s">
        <v>218</v>
      </c>
      <c r="BB101" s="46" t="s">
        <v>217</v>
      </c>
      <c r="BC101" s="69">
        <v>295.68</v>
      </c>
      <c r="BD101" s="77"/>
    </row>
    <row r="102" spans="1:56" ht="60" customHeight="1">
      <c r="A102" s="184">
        <f t="shared" si="11"/>
        <v>0</v>
      </c>
      <c r="B102" s="185"/>
      <c r="C102" s="186"/>
      <c r="D102" s="151" t="e">
        <f t="shared" si="5"/>
        <v>#N/A</v>
      </c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3"/>
      <c r="X102" s="174">
        <f t="shared" si="6"/>
        <v>1</v>
      </c>
      <c r="Y102" s="175"/>
      <c r="Z102" s="176"/>
      <c r="AA102" s="177" t="e">
        <f t="shared" si="7"/>
        <v>#N/A</v>
      </c>
      <c r="AB102" s="178"/>
      <c r="AC102" s="179"/>
      <c r="AD102" s="177" t="e">
        <f t="shared" si="8"/>
        <v>#N/A</v>
      </c>
      <c r="AE102" s="178"/>
      <c r="AF102" s="179"/>
      <c r="AG102" s="177" t="e">
        <f t="shared" si="9"/>
        <v>#N/A</v>
      </c>
      <c r="AH102" s="178"/>
      <c r="AI102" s="179"/>
      <c r="AJ102" s="177" t="e">
        <f t="shared" si="10"/>
        <v>#N/A</v>
      </c>
      <c r="AK102" s="178"/>
      <c r="AL102" s="179"/>
      <c r="AM102" s="34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BA102" s="71" t="s">
        <v>220</v>
      </c>
      <c r="BB102" s="46" t="s">
        <v>219</v>
      </c>
      <c r="BC102" s="69">
        <v>190.08</v>
      </c>
      <c r="BD102" s="77"/>
    </row>
    <row r="103" spans="1:56" ht="60" customHeight="1">
      <c r="A103" s="184">
        <f t="shared" si="11"/>
        <v>0</v>
      </c>
      <c r="B103" s="185"/>
      <c r="C103" s="186"/>
      <c r="D103" s="151" t="e">
        <f t="shared" si="5"/>
        <v>#N/A</v>
      </c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3"/>
      <c r="X103" s="174">
        <f t="shared" si="6"/>
        <v>1</v>
      </c>
      <c r="Y103" s="175"/>
      <c r="Z103" s="176"/>
      <c r="AA103" s="177" t="e">
        <f t="shared" si="7"/>
        <v>#N/A</v>
      </c>
      <c r="AB103" s="178"/>
      <c r="AC103" s="179"/>
      <c r="AD103" s="177" t="e">
        <f t="shared" si="8"/>
        <v>#N/A</v>
      </c>
      <c r="AE103" s="178"/>
      <c r="AF103" s="179"/>
      <c r="AG103" s="177" t="e">
        <f t="shared" si="9"/>
        <v>#N/A</v>
      </c>
      <c r="AH103" s="178"/>
      <c r="AI103" s="179"/>
      <c r="AJ103" s="177" t="e">
        <f t="shared" si="10"/>
        <v>#N/A</v>
      </c>
      <c r="AK103" s="178"/>
      <c r="AL103" s="179"/>
      <c r="AM103" s="34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BA103" s="71" t="s">
        <v>222</v>
      </c>
      <c r="BB103" s="46" t="s">
        <v>221</v>
      </c>
      <c r="BC103" s="69">
        <v>199.68</v>
      </c>
      <c r="BD103" s="77"/>
    </row>
    <row r="104" spans="1:56" ht="60" customHeight="1">
      <c r="A104" s="184">
        <f t="shared" si="11"/>
        <v>0</v>
      </c>
      <c r="B104" s="185"/>
      <c r="C104" s="186"/>
      <c r="D104" s="151" t="e">
        <f t="shared" si="5"/>
        <v>#N/A</v>
      </c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3"/>
      <c r="X104" s="174">
        <f t="shared" si="6"/>
        <v>1</v>
      </c>
      <c r="Y104" s="175"/>
      <c r="Z104" s="176"/>
      <c r="AA104" s="177" t="e">
        <f t="shared" si="7"/>
        <v>#N/A</v>
      </c>
      <c r="AB104" s="178"/>
      <c r="AC104" s="179"/>
      <c r="AD104" s="177" t="e">
        <f t="shared" si="8"/>
        <v>#N/A</v>
      </c>
      <c r="AE104" s="178"/>
      <c r="AF104" s="179"/>
      <c r="AG104" s="177" t="e">
        <f t="shared" si="9"/>
        <v>#N/A</v>
      </c>
      <c r="AH104" s="178"/>
      <c r="AI104" s="179"/>
      <c r="AJ104" s="177" t="e">
        <f t="shared" si="10"/>
        <v>#N/A</v>
      </c>
      <c r="AK104" s="178"/>
      <c r="AL104" s="179"/>
      <c r="AM104" s="34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BA104" s="71" t="s">
        <v>224</v>
      </c>
      <c r="BB104" s="46" t="s">
        <v>223</v>
      </c>
      <c r="BC104" s="69">
        <v>268.8</v>
      </c>
      <c r="BD104" s="77"/>
    </row>
    <row r="105" spans="1:56" ht="20.2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3"/>
      <c r="T105" s="32"/>
      <c r="U105" s="32"/>
      <c r="V105" s="32"/>
      <c r="W105" s="32"/>
      <c r="X105" s="47" t="s">
        <v>108</v>
      </c>
      <c r="Y105" s="32"/>
      <c r="Z105" s="32"/>
      <c r="AA105" s="79"/>
      <c r="AB105" s="79"/>
      <c r="AC105" s="79"/>
      <c r="AD105" s="154">
        <f>SUMIF(AD97:AF104,"&gt;0",AD97:AF104)</f>
        <v>0</v>
      </c>
      <c r="AE105" s="155"/>
      <c r="AF105" s="156"/>
      <c r="AG105" s="154">
        <f>SUMIF(AG97:AI104,"&gt;0",AG97:AI104)</f>
        <v>0</v>
      </c>
      <c r="AH105" s="155"/>
      <c r="AI105" s="156"/>
      <c r="AJ105" s="154">
        <f>SUMIF(AJ97:AL104,"&gt;0",AJ97:AL104)</f>
        <v>0</v>
      </c>
      <c r="AK105" s="155"/>
      <c r="AL105" s="156"/>
      <c r="AM105" s="34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BA105" s="71" t="s">
        <v>226</v>
      </c>
      <c r="BB105" s="46" t="s">
        <v>225</v>
      </c>
      <c r="BC105" s="69">
        <v>284.16</v>
      </c>
      <c r="BD105" s="77"/>
    </row>
    <row r="106" spans="1:56" ht="21" customHeight="1">
      <c r="A106" s="157" t="s">
        <v>123</v>
      </c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  <c r="AF106" s="157"/>
      <c r="AG106" s="157"/>
      <c r="AH106" s="157"/>
      <c r="AI106" s="157"/>
      <c r="AJ106" s="157"/>
      <c r="AK106" s="157"/>
      <c r="AL106" s="157"/>
      <c r="AM106" s="34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BA106" s="73" t="s">
        <v>228</v>
      </c>
      <c r="BB106" s="72" t="s">
        <v>227</v>
      </c>
      <c r="BC106" s="69">
        <v>144</v>
      </c>
      <c r="BD106" s="77"/>
    </row>
    <row r="107" spans="1:56" ht="14.25" customHeight="1">
      <c r="A107" s="157" t="s">
        <v>124</v>
      </c>
      <c r="B107" s="157"/>
      <c r="C107" s="157"/>
      <c r="D107" s="157"/>
      <c r="E107" s="157"/>
      <c r="F107" s="157"/>
      <c r="G107" s="157"/>
      <c r="H107" s="158" t="str">
        <f>SUBSTITUTE(PROPER(INDEX(n_4,MID(TEXT(AJ105,n0),1,1)+1)&amp;INDEX(n0x,MID(TEXT(AJ105,n0),2,1)+1,MID(TEXT(AJ105,n0),3,1)+1)&amp;IF(-MID(TEXT(AJ105,n0),1,3),"миллиард"&amp;VLOOKUP(MID(TEXT(AJ105,n0),3,1)*AND(MID(TEXT(AJ105,n0),2,1)-1),мил,2),"")&amp;INDEX(n_4,MID(TEXT(AJ105,n0),4,1)+1)&amp;INDEX(n0x,MID(TEXT(AJ105,n0),5,1)+1,MID(TEXT(AJ105,n0),6,1)+1)&amp;IF(-MID(TEXT(AJ105,n0),4,3),"миллион"&amp;VLOOKUP(MID(TEXT(AJ105,n0),6,1)*AND(MID(TEXT(AJ105,n0),5,1)-1),мил,2),"")&amp;INDEX(n_4,MID(TEXT(AJ105,n0),7,1)+1)&amp;INDEX(n1x,MID(TEXT(AJ105,n0),8,1)+1,MID(TEXT(AJ105,n0),9,1)+1)&amp;IF(-MID(TEXT(AJ105,n0),7,3),VLOOKUP(MID(TEXT(AJ105,n0),9,1)*AND(MID(TEXT(AJ105,n0),8,1)-1),тыс,2),"")&amp;INDEX(n_4,MID(TEXT(AJ105,n0),10,1)+1)&amp;INDEX(n0x,MID(TEXT(AJ105,n0),11,1)+1,MID(TEXT(AJ105,n0),12,1)+1)),"z"," ")&amp;IF(TRUNC(TEXT(AJ105,n0)),"","Ноль ")&amp;"рубл"&amp;VLOOKUP(MOD(MAX(MOD(MID(TEXT(AJ105,n0),11,2)-11,100),9),10),{0,"ь ";1,"я ";4,"ей "},2)&amp;RIGHT(TEXT(AJ105,n0),2)&amp;" копе"&amp;VLOOKUP(MOD(MAX(MOD(RIGHT(TEXT(AJ105,n0),2)-11,100),9),10),{0,"йка";1,"йки";4,"ек"},2)</f>
        <v>Ноль рублей 00 копеек</v>
      </c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  <c r="AI107" s="158"/>
      <c r="AJ107" s="158"/>
      <c r="AK107" s="158"/>
      <c r="AL107" s="158"/>
      <c r="AM107" s="34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BD107" s="77"/>
    </row>
    <row r="108" spans="1:56" ht="18" customHeight="1">
      <c r="A108" s="32" t="s">
        <v>110</v>
      </c>
      <c r="B108" s="32"/>
      <c r="C108" s="32"/>
      <c r="D108" s="32"/>
      <c r="E108" s="32"/>
      <c r="F108" s="32"/>
      <c r="G108" s="32"/>
      <c r="H108" s="159" t="str">
        <f>SUBSTITUTE(PROPER(INDEX(n_4,MID(TEXT(AG105,n0),1,1)+1)&amp;INDEX(n0x,MID(TEXT(AG105,n0),2,1)+1,MID(TEXT(AG105,n0),3,1)+1)&amp;IF(-MID(TEXT(AG105,n0),1,3),"миллиард"&amp;VLOOKUP(MID(TEXT(AG105,n0),3,1)*AND(MID(TEXT(AG105,n0),2,1)-1),мил,2),"")&amp;INDEX(n_4,MID(TEXT(AG105,n0),4,1)+1)&amp;INDEX(n0x,MID(TEXT(AG105,n0),5,1)+1,MID(TEXT(AG105,n0),6,1)+1)&amp;IF(-MID(TEXT(AG105,n0),4,3),"миллион"&amp;VLOOKUP(MID(TEXT(AG105,n0),6,1)*AND(MID(TEXT(AG105,n0),5,1)-1),мил,2),"")&amp;INDEX(n_4,MID(TEXT(AG105,n0),7,1)+1)&amp;INDEX(n1x,MID(TEXT(AG105,n0),8,1)+1,MID(TEXT(AG105,n0),9,1)+1)&amp;IF(-MID(TEXT(AG105,n0),7,3),VLOOKUP(MID(TEXT(AG105,n0),9,1)*AND(MID(TEXT(AG105,n0),8,1)-1),тыс,2),"")&amp;INDEX(n_4,MID(TEXT(AG105,n0),10,1)+1)&amp;INDEX(n0x,MID(TEXT(AG105,n0),11,1)+1,MID(TEXT(AG105,n0),12,1)+1)),"z"," ")&amp;IF(TRUNC(TEXT(AG105,n0)),"","Ноль ")&amp;"рубл"&amp;VLOOKUP(MOD(MAX(MOD(MID(TEXT(AG105,n0),11,2)-11,100),9),10),{0,"ь ";1,"я ";4,"ей "},2)&amp;RIGHT(TEXT(AG105,n0),2)&amp;" копе"&amp;VLOOKUP(MOD(MAX(MOD(RIGHT(TEXT(AG105,n0),2)-11,100),9),10),{0,"йка";1,"йки";4,"ек"},2)</f>
        <v>Ноль рублей 00 копеек</v>
      </c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/>
      <c r="AB108" s="159"/>
      <c r="AC108" s="159"/>
      <c r="AD108" s="159"/>
      <c r="AE108" s="159"/>
      <c r="AF108" s="159"/>
      <c r="AG108" s="159"/>
      <c r="AH108" s="159"/>
      <c r="AI108" s="159"/>
      <c r="AJ108" s="159"/>
      <c r="AK108" s="159"/>
      <c r="AL108" s="159"/>
      <c r="AM108" s="34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BD108" s="77"/>
    </row>
    <row r="109" spans="1:56" ht="18" customHeight="1">
      <c r="A109" s="157" t="s">
        <v>125</v>
      </c>
      <c r="B109" s="157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57"/>
      <c r="AG109" s="157"/>
      <c r="AH109" s="157"/>
      <c r="AI109" s="157"/>
      <c r="AJ109" s="157"/>
      <c r="AK109" s="157"/>
      <c r="AL109" s="157"/>
      <c r="AM109" s="34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BD109" s="77"/>
    </row>
    <row r="110" spans="1:49" ht="18" customHeight="1">
      <c r="A110" s="157" t="s">
        <v>126</v>
      </c>
      <c r="B110" s="157"/>
      <c r="C110" s="157"/>
      <c r="D110" s="157"/>
      <c r="E110" s="157"/>
      <c r="F110" s="157"/>
      <c r="G110" s="157"/>
      <c r="H110" s="157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3"/>
      <c r="AE110" s="53"/>
      <c r="AF110" s="53"/>
      <c r="AG110" s="53"/>
      <c r="AH110" s="53"/>
      <c r="AI110" s="53"/>
      <c r="AJ110" s="53"/>
      <c r="AK110" s="53"/>
      <c r="AL110" s="53"/>
      <c r="AM110" s="34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</row>
    <row r="111" spans="1:49" ht="4.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3"/>
      <c r="T111" s="33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4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</row>
    <row r="112" spans="1:49" ht="15">
      <c r="A112" s="32"/>
      <c r="B112" s="32"/>
      <c r="C112" s="32"/>
      <c r="D112" s="32"/>
      <c r="E112" s="32"/>
      <c r="F112" s="37" t="s">
        <v>115</v>
      </c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3"/>
      <c r="T112" s="33"/>
      <c r="U112" s="32"/>
      <c r="V112" s="32"/>
      <c r="W112" s="32"/>
      <c r="X112" s="32"/>
      <c r="Y112" s="37" t="s">
        <v>98</v>
      </c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4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</row>
    <row r="113" spans="1:49" ht="27.75" customHeight="1">
      <c r="A113" s="161" t="str">
        <f>A76</f>
        <v>Заместитель начальника Новополоцкого межрайонного 
отдела Витебского областного управления Госпромнадзора
___________________________А.И.Шепетюк</v>
      </c>
      <c r="B113" s="161"/>
      <c r="C113" s="161"/>
      <c r="D113" s="161"/>
      <c r="E113" s="161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33"/>
      <c r="U113" s="32"/>
      <c r="V113" s="187"/>
      <c r="W113" s="187"/>
      <c r="X113" s="187"/>
      <c r="Y113" s="187"/>
      <c r="Z113" s="187"/>
      <c r="AA113" s="187"/>
      <c r="AB113" s="187"/>
      <c r="AC113" s="187"/>
      <c r="AD113" s="187"/>
      <c r="AE113" s="187"/>
      <c r="AF113" s="187"/>
      <c r="AG113" s="187"/>
      <c r="AH113" s="187"/>
      <c r="AI113" s="187"/>
      <c r="AJ113" s="187"/>
      <c r="AK113" s="187"/>
      <c r="AL113" s="187"/>
      <c r="AM113" s="34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</row>
    <row r="114" spans="1:49" ht="27.75" customHeight="1">
      <c r="A114" s="161"/>
      <c r="B114" s="161"/>
      <c r="C114" s="161"/>
      <c r="D114" s="161"/>
      <c r="E114" s="161"/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33"/>
      <c r="U114" s="32"/>
      <c r="V114" s="188"/>
      <c r="W114" s="188"/>
      <c r="X114" s="188"/>
      <c r="Y114" s="188"/>
      <c r="Z114" s="188"/>
      <c r="AA114" s="188"/>
      <c r="AB114" s="188"/>
      <c r="AC114" s="188"/>
      <c r="AD114" s="188"/>
      <c r="AE114" s="188"/>
      <c r="AF114" s="188"/>
      <c r="AG114" s="188"/>
      <c r="AH114" s="188"/>
      <c r="AI114" s="188"/>
      <c r="AJ114" s="188"/>
      <c r="AK114" s="188"/>
      <c r="AL114" s="188"/>
      <c r="AM114" s="34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</row>
    <row r="115" spans="1:49" ht="27.75" customHeight="1">
      <c r="A115" s="161"/>
      <c r="B115" s="161"/>
      <c r="C115" s="161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33"/>
      <c r="U115" s="32"/>
      <c r="V115" s="32"/>
      <c r="W115" s="32"/>
      <c r="X115" s="32"/>
      <c r="Y115" s="32"/>
      <c r="Z115" s="32"/>
      <c r="AA115" s="59" t="s">
        <v>127</v>
      </c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4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</row>
    <row r="116" spans="1:49" ht="15">
      <c r="A116" s="161"/>
      <c r="B116" s="161"/>
      <c r="C116" s="161"/>
      <c r="D116" s="161"/>
      <c r="E116" s="161"/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33"/>
      <c r="U116" s="32"/>
      <c r="V116" s="189"/>
      <c r="W116" s="189"/>
      <c r="X116" s="189"/>
      <c r="Y116" s="189"/>
      <c r="Z116" s="189"/>
      <c r="AA116" s="189"/>
      <c r="AB116" s="189"/>
      <c r="AC116" s="189"/>
      <c r="AD116" s="190"/>
      <c r="AE116" s="190"/>
      <c r="AF116" s="190"/>
      <c r="AG116" s="190"/>
      <c r="AH116" s="190"/>
      <c r="AI116" s="190"/>
      <c r="AJ116" s="190"/>
      <c r="AK116" s="190"/>
      <c r="AL116" s="190"/>
      <c r="AM116" s="34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</row>
    <row r="117" spans="1:49" ht="1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3"/>
      <c r="T117" s="33"/>
      <c r="U117" s="32"/>
      <c r="V117" s="32" t="s">
        <v>1</v>
      </c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60" t="s">
        <v>128</v>
      </c>
      <c r="AH117" s="32"/>
      <c r="AI117" s="32"/>
      <c r="AJ117" s="32"/>
      <c r="AK117" s="32"/>
      <c r="AL117" s="32"/>
      <c r="AM117" s="34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</row>
    <row r="118" spans="1:49" ht="15">
      <c r="A118" s="32"/>
      <c r="B118" s="32"/>
      <c r="C118" s="32"/>
      <c r="D118" s="32"/>
      <c r="E118" s="32" t="s">
        <v>114</v>
      </c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3"/>
      <c r="T118" s="33"/>
      <c r="U118" s="32"/>
      <c r="V118" s="32"/>
      <c r="W118" s="32"/>
      <c r="X118" s="32"/>
      <c r="Y118" s="32"/>
      <c r="Z118" s="44"/>
      <c r="AA118" s="32"/>
      <c r="AB118" s="32" t="s">
        <v>114</v>
      </c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4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</row>
    <row r="119" spans="1:49" ht="1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3"/>
      <c r="T119" s="33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4"/>
      <c r="AN119" s="61"/>
      <c r="AO119" s="62"/>
      <c r="AP119" s="62"/>
      <c r="AQ119" s="62"/>
      <c r="AR119" s="62"/>
      <c r="AS119" s="62"/>
      <c r="AT119" s="17"/>
      <c r="AU119" s="17"/>
      <c r="AV119" s="17"/>
      <c r="AW119" s="17"/>
    </row>
  </sheetData>
  <sheetProtection password="CE28" sheet="1" formatCells="0" formatColumns="0" formatRows="0" selectLockedCells="1"/>
  <mergeCells count="269">
    <mergeCell ref="AD100:AF100"/>
    <mergeCell ref="AG100:AI100"/>
    <mergeCell ref="AJ100:AL100"/>
    <mergeCell ref="D101:W101"/>
    <mergeCell ref="X101:Z101"/>
    <mergeCell ref="AA101:AC101"/>
    <mergeCell ref="AD101:AF101"/>
    <mergeCell ref="AG101:AI101"/>
    <mergeCell ref="AJ101:AL101"/>
    <mergeCell ref="D100:W100"/>
    <mergeCell ref="D99:W99"/>
    <mergeCell ref="X99:Z99"/>
    <mergeCell ref="AA99:AC99"/>
    <mergeCell ref="AD99:AF99"/>
    <mergeCell ref="AG99:AI99"/>
    <mergeCell ref="AJ99:AL99"/>
    <mergeCell ref="X100:Z100"/>
    <mergeCell ref="AA100:AC100"/>
    <mergeCell ref="AJ61:AL61"/>
    <mergeCell ref="AJ62:AL62"/>
    <mergeCell ref="AJ63:AL63"/>
    <mergeCell ref="A99:C99"/>
    <mergeCell ref="A100:C100"/>
    <mergeCell ref="AA61:AC61"/>
    <mergeCell ref="AA62:AC62"/>
    <mergeCell ref="AA63:AC63"/>
    <mergeCell ref="A101:C101"/>
    <mergeCell ref="AD61:AF61"/>
    <mergeCell ref="AD62:AF62"/>
    <mergeCell ref="AD63:AF63"/>
    <mergeCell ref="AG61:AI61"/>
    <mergeCell ref="AG62:AI62"/>
    <mergeCell ref="AG63:AI63"/>
    <mergeCell ref="X61:Z61"/>
    <mergeCell ref="X62:Z62"/>
    <mergeCell ref="X63:Z63"/>
    <mergeCell ref="A61:C61"/>
    <mergeCell ref="A62:C62"/>
    <mergeCell ref="A63:C63"/>
    <mergeCell ref="D61:W61"/>
    <mergeCell ref="D62:W62"/>
    <mergeCell ref="D63:W63"/>
    <mergeCell ref="AE43:AK43"/>
    <mergeCell ref="A43:P47"/>
    <mergeCell ref="AE42:AL42"/>
    <mergeCell ref="V42:AD42"/>
    <mergeCell ref="Z12:AF12"/>
    <mergeCell ref="W12:Y12"/>
    <mergeCell ref="B26:AL26"/>
    <mergeCell ref="B25:AL25"/>
    <mergeCell ref="B33:AL33"/>
    <mergeCell ref="B35:AJ35"/>
    <mergeCell ref="H108:AL108"/>
    <mergeCell ref="A109:AL109"/>
    <mergeCell ref="A110:H110"/>
    <mergeCell ref="A113:S116"/>
    <mergeCell ref="V113:AL114"/>
    <mergeCell ref="V116:AC116"/>
    <mergeCell ref="AD116:AL116"/>
    <mergeCell ref="AJ104:AL104"/>
    <mergeCell ref="AD105:AF105"/>
    <mergeCell ref="AG105:AI105"/>
    <mergeCell ref="AJ105:AL105"/>
    <mergeCell ref="A106:AL106"/>
    <mergeCell ref="A107:G107"/>
    <mergeCell ref="H107:AL107"/>
    <mergeCell ref="A104:C104"/>
    <mergeCell ref="D104:W104"/>
    <mergeCell ref="X104:Z104"/>
    <mergeCell ref="AA104:AC104"/>
    <mergeCell ref="AD104:AF104"/>
    <mergeCell ref="AG104:AI104"/>
    <mergeCell ref="AJ102:AL102"/>
    <mergeCell ref="A103:C103"/>
    <mergeCell ref="D103:W103"/>
    <mergeCell ref="X103:Z103"/>
    <mergeCell ref="AA103:AC103"/>
    <mergeCell ref="AD103:AF103"/>
    <mergeCell ref="AG103:AI103"/>
    <mergeCell ref="AJ98:AL98"/>
    <mergeCell ref="A97:C97"/>
    <mergeCell ref="D97:W97"/>
    <mergeCell ref="AJ103:AL103"/>
    <mergeCell ref="A102:C102"/>
    <mergeCell ref="D102:W102"/>
    <mergeCell ref="X102:Z102"/>
    <mergeCell ref="AA102:AC102"/>
    <mergeCell ref="AD102:AF102"/>
    <mergeCell ref="AG102:AI102"/>
    <mergeCell ref="A98:C98"/>
    <mergeCell ref="D98:W98"/>
    <mergeCell ref="X98:Z98"/>
    <mergeCell ref="AA98:AC98"/>
    <mergeCell ref="AD98:AF98"/>
    <mergeCell ref="AG98:AI98"/>
    <mergeCell ref="X97:Z97"/>
    <mergeCell ref="AA97:AC97"/>
    <mergeCell ref="AD97:AF97"/>
    <mergeCell ref="AG97:AI97"/>
    <mergeCell ref="A94:AL94"/>
    <mergeCell ref="A96:C96"/>
    <mergeCell ref="D96:W96"/>
    <mergeCell ref="AJ97:AL97"/>
    <mergeCell ref="N90:R90"/>
    <mergeCell ref="S90:AD90"/>
    <mergeCell ref="B92:K92"/>
    <mergeCell ref="L92:T92"/>
    <mergeCell ref="W92:AD92"/>
    <mergeCell ref="B93:C93"/>
    <mergeCell ref="E93:K93"/>
    <mergeCell ref="U77:AE77"/>
    <mergeCell ref="AF77:AL77"/>
    <mergeCell ref="A79:K79"/>
    <mergeCell ref="R79:AL79"/>
    <mergeCell ref="A80:N89"/>
    <mergeCell ref="R80:AL81"/>
    <mergeCell ref="R83:AL84"/>
    <mergeCell ref="R85:AL85"/>
    <mergeCell ref="R86:AM89"/>
    <mergeCell ref="A70:G70"/>
    <mergeCell ref="H70:AL70"/>
    <mergeCell ref="A72:AM72"/>
    <mergeCell ref="A73:AL73"/>
    <mergeCell ref="A74:AL74"/>
    <mergeCell ref="A76:T76"/>
    <mergeCell ref="AJ66:AL66"/>
    <mergeCell ref="AD67:AF67"/>
    <mergeCell ref="AG67:AI67"/>
    <mergeCell ref="AJ67:AL67"/>
    <mergeCell ref="A69:G69"/>
    <mergeCell ref="H69:AL69"/>
    <mergeCell ref="A66:C66"/>
    <mergeCell ref="D66:W66"/>
    <mergeCell ref="X66:Z66"/>
    <mergeCell ref="AA66:AC66"/>
    <mergeCell ref="AD66:AF66"/>
    <mergeCell ref="AG66:AI66"/>
    <mergeCell ref="AJ64:AL64"/>
    <mergeCell ref="A65:C65"/>
    <mergeCell ref="D65:W65"/>
    <mergeCell ref="X65:Z65"/>
    <mergeCell ref="AA65:AC65"/>
    <mergeCell ref="AD65:AF65"/>
    <mergeCell ref="AG65:AI65"/>
    <mergeCell ref="AJ65:AL65"/>
    <mergeCell ref="A64:C64"/>
    <mergeCell ref="D64:W64"/>
    <mergeCell ref="X64:Z64"/>
    <mergeCell ref="AA64:AC64"/>
    <mergeCell ref="AD64:AF64"/>
    <mergeCell ref="AG64:AI64"/>
    <mergeCell ref="AJ59:AL59"/>
    <mergeCell ref="A60:C60"/>
    <mergeCell ref="D60:W60"/>
    <mergeCell ref="X60:Z60"/>
    <mergeCell ref="AA60:AC60"/>
    <mergeCell ref="AD60:AF60"/>
    <mergeCell ref="AG60:AI60"/>
    <mergeCell ref="AJ60:AL60"/>
    <mergeCell ref="A59:C59"/>
    <mergeCell ref="D59:W59"/>
    <mergeCell ref="X59:Z59"/>
    <mergeCell ref="AA59:AC59"/>
    <mergeCell ref="AD59:AF59"/>
    <mergeCell ref="AG59:AI59"/>
    <mergeCell ref="A56:AL56"/>
    <mergeCell ref="A58:C58"/>
    <mergeCell ref="D58:W58"/>
    <mergeCell ref="X58:Z58"/>
    <mergeCell ref="AA58:AC58"/>
    <mergeCell ref="AD58:AF58"/>
    <mergeCell ref="AJ58:AL58"/>
    <mergeCell ref="I51:AL51"/>
    <mergeCell ref="I52:AL52"/>
    <mergeCell ref="I53:AL53"/>
    <mergeCell ref="I54:AL54"/>
    <mergeCell ref="A55:R55"/>
    <mergeCell ref="U55:Z55"/>
    <mergeCell ref="AB55:AH55"/>
    <mergeCell ref="B10:AL10"/>
    <mergeCell ref="W6:AK6"/>
    <mergeCell ref="X96:Z96"/>
    <mergeCell ref="AA96:AC96"/>
    <mergeCell ref="AD96:AF96"/>
    <mergeCell ref="AG96:AI96"/>
    <mergeCell ref="AJ96:AL96"/>
    <mergeCell ref="B32:AL32"/>
    <mergeCell ref="B34:AL34"/>
    <mergeCell ref="AG58:AI58"/>
    <mergeCell ref="W5:AL5"/>
    <mergeCell ref="AH14:AL14"/>
    <mergeCell ref="AH15:AL15"/>
    <mergeCell ref="AD14:AG14"/>
    <mergeCell ref="AD15:AG15"/>
    <mergeCell ref="AD22:AG22"/>
    <mergeCell ref="AH22:AL22"/>
    <mergeCell ref="B11:AL11"/>
    <mergeCell ref="U21:Y21"/>
    <mergeCell ref="AH19:AL19"/>
    <mergeCell ref="B14:H14"/>
    <mergeCell ref="B15:H15"/>
    <mergeCell ref="B31:AL31"/>
    <mergeCell ref="B18:H18"/>
    <mergeCell ref="AD18:AG18"/>
    <mergeCell ref="AH18:AL18"/>
    <mergeCell ref="B17:H17"/>
    <mergeCell ref="AH16:AL16"/>
    <mergeCell ref="AD21:AG21"/>
    <mergeCell ref="AH21:AL21"/>
    <mergeCell ref="B19:H19"/>
    <mergeCell ref="AD19:AG19"/>
    <mergeCell ref="AH17:AL17"/>
    <mergeCell ref="AH20:AL20"/>
    <mergeCell ref="B37:H37"/>
    <mergeCell ref="B20:H20"/>
    <mergeCell ref="B21:H21"/>
    <mergeCell ref="B28:AL28"/>
    <mergeCell ref="Q37:AL37"/>
    <mergeCell ref="B22:H22"/>
    <mergeCell ref="B27:AL27"/>
    <mergeCell ref="AD20:AG20"/>
    <mergeCell ref="B30:AJ30"/>
    <mergeCell ref="B29:AL29"/>
    <mergeCell ref="N15:T15"/>
    <mergeCell ref="U15:Y15"/>
    <mergeCell ref="Z15:AC15"/>
    <mergeCell ref="I16:M16"/>
    <mergeCell ref="AD17:AG17"/>
    <mergeCell ref="Z16:AC16"/>
    <mergeCell ref="B39:H39"/>
    <mergeCell ref="I39:P39"/>
    <mergeCell ref="Q39:AL39"/>
    <mergeCell ref="B16:H16"/>
    <mergeCell ref="AD16:AG16"/>
    <mergeCell ref="I37:P37"/>
    <mergeCell ref="I17:M17"/>
    <mergeCell ref="N17:T17"/>
    <mergeCell ref="U17:Y17"/>
    <mergeCell ref="Z17:AC17"/>
    <mergeCell ref="I14:M14"/>
    <mergeCell ref="N14:T14"/>
    <mergeCell ref="U14:Y14"/>
    <mergeCell ref="Z14:AC14"/>
    <mergeCell ref="I15:M15"/>
    <mergeCell ref="N19:T19"/>
    <mergeCell ref="U19:Y19"/>
    <mergeCell ref="Z19:AC19"/>
    <mergeCell ref="N16:T16"/>
    <mergeCell ref="U16:Y16"/>
    <mergeCell ref="U20:Y20"/>
    <mergeCell ref="Z20:AC20"/>
    <mergeCell ref="I21:M21"/>
    <mergeCell ref="N21:T21"/>
    <mergeCell ref="Z21:AC21"/>
    <mergeCell ref="I18:M18"/>
    <mergeCell ref="N18:T18"/>
    <mergeCell ref="U18:Y18"/>
    <mergeCell ref="Z18:AC18"/>
    <mergeCell ref="I19:M19"/>
    <mergeCell ref="B23:AL23"/>
    <mergeCell ref="B24:AL24"/>
    <mergeCell ref="A1:AM2"/>
    <mergeCell ref="P12:V12"/>
    <mergeCell ref="I22:M22"/>
    <mergeCell ref="N22:T22"/>
    <mergeCell ref="U22:Y22"/>
    <mergeCell ref="Z22:AC22"/>
    <mergeCell ref="I20:M20"/>
    <mergeCell ref="N20:T20"/>
  </mergeCells>
  <dataValidations count="4">
    <dataValidation type="list" allowBlank="1" showInputMessage="1" showErrorMessage="1" sqref="AH15:AL22">
      <formula1>$BA$35:$BA$37</formula1>
    </dataValidation>
    <dataValidation type="list" allowBlank="1" showInputMessage="1" showErrorMessage="1" sqref="B15:H22">
      <formula1>$BA$38:$BA$40</formula1>
    </dataValidation>
    <dataValidation type="list" allowBlank="1" showInputMessage="1" showErrorMessage="1" sqref="A59:C66">
      <formula1>$BA$59:$BA$106</formula1>
    </dataValidation>
    <dataValidation type="list" allowBlank="1" showInputMessage="1" showErrorMessage="1" sqref="W6">
      <formula1>$BA$2:$BA$28</formula1>
    </dataValidation>
  </dataValidations>
  <printOptions horizontalCentered="1"/>
  <pageMargins left="0.7086614173228347" right="0.4330708661417323" top="0.5511811023622047" bottom="0.3937007874015748" header="0" footer="0"/>
  <pageSetup blackAndWhite="1" fitToHeight="0" fitToWidth="1" horizontalDpi="600" verticalDpi="600" orientation="portrait" paperSize="9" scale="90" r:id="rId5"/>
  <rowBreaks count="2" manualBreakCount="2">
    <brk id="40" max="38" man="1"/>
    <brk id="77" max="255" man="1"/>
  </rowBreaks>
  <legacyDrawing r:id="rId2"/>
  <tableParts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1:Q28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.8515625" style="3" customWidth="1"/>
    <col min="2" max="2" width="20.8515625" style="3" customWidth="1"/>
    <col min="3" max="3" width="120.7109375" style="3" customWidth="1"/>
    <col min="4" max="16384" width="9.140625" style="3" customWidth="1"/>
  </cols>
  <sheetData>
    <row r="1" s="1" customFormat="1" ht="18">
      <c r="B1" s="1" t="s">
        <v>2</v>
      </c>
    </row>
    <row r="2" ht="12.75">
      <c r="B2" s="2" t="s">
        <v>3</v>
      </c>
    </row>
    <row r="3" ht="12.75">
      <c r="C3" s="2"/>
    </row>
    <row r="4" spans="2:14" s="6" customFormat="1" ht="12.75">
      <c r="B4" s="4" t="s">
        <v>4</v>
      </c>
      <c r="C4" s="5" t="s">
        <v>5</v>
      </c>
      <c r="G4" s="3"/>
      <c r="H4" s="3"/>
      <c r="I4" s="3"/>
      <c r="K4" s="3"/>
      <c r="L4" s="3"/>
      <c r="M4" s="3"/>
      <c r="N4" s="3"/>
    </row>
    <row r="5" spans="2:3" ht="12.75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3" ht="12.75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3" ht="12.75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3" ht="12.75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3" ht="12.75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3" ht="12.75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3" ht="12.75">
      <c r="B11" s="7">
        <v>1056.13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3" ht="12.75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3" ht="12.75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3" ht="12.75">
      <c r="B14" s="7">
        <v>11111111.11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3" ht="12.75">
      <c r="B15" s="7">
        <v>123456789.32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ht="12.75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>
      <c r="B17" s="10" t="s">
        <v>6</v>
      </c>
      <c r="C17" s="8"/>
      <c r="K17" s="3"/>
      <c r="L17" s="3"/>
      <c r="M17" s="3"/>
      <c r="N17" s="3"/>
    </row>
    <row r="18" spans="2:3" ht="12.75">
      <c r="B18" s="7">
        <f ca="1">ROUND((RAND()*1000000),2)</f>
        <v>191537.94</v>
      </c>
      <c r="C18" s="8" t="str">
        <f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Сто девяносто одна тысяча пятьсот тридцать семь рублей 94 копейки</v>
      </c>
    </row>
    <row r="19" spans="2:3" ht="12.75">
      <c r="B19" s="7">
        <f ca="1">ROUND((RAND()*10000000),2)</f>
        <v>1303562.58</v>
      </c>
      <c r="C19" s="8" t="str">
        <f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Один миллион триста три тысячи пятьсот шестьдесят два рубля 58 копеек</v>
      </c>
    </row>
    <row r="20" spans="2:3" ht="12.75">
      <c r="B20" s="7">
        <f ca="1">ROUND((RAND()*100000000),2)</f>
        <v>60837214.94</v>
      </c>
      <c r="C20" s="8" t="str">
        <f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Шестьдесят миллионов восемьсот тридцать семь тысяч двести четырнадцать рублей 94 копейки</v>
      </c>
    </row>
    <row r="21" spans="2:3" ht="12.75">
      <c r="B21" s="7">
        <f ca="1">ROUND((RAND()*1000000000),2)</f>
        <v>710432160.59</v>
      </c>
      <c r="C21" s="8" t="str">
        <f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Семьсот десять миллионов четыреста тридцать две тысячи сто шестьдесят рублей 59 копеек</v>
      </c>
    </row>
    <row r="22" spans="2:3" ht="12.75">
      <c r="B22" s="7">
        <f ca="1">ROUND((RAND()*1000000000000),2)</f>
        <v>116336172705.99</v>
      </c>
      <c r="C22" s="8" t="str">
        <f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Сто шестнадцать миллиардов триста тридцать шесть миллионов сто семьдесят две тысячи семьсот пять рублей 99 копеек</v>
      </c>
    </row>
    <row r="23" spans="2:3" ht="12.75">
      <c r="B23" s="7"/>
      <c r="C23" s="11"/>
    </row>
    <row r="24" ht="12.75">
      <c r="C24" s="12"/>
    </row>
    <row r="26" ht="12.75">
      <c r="D26" s="9"/>
    </row>
    <row r="27" ht="12.75">
      <c r="D27" s="9"/>
    </row>
    <row r="28" ht="12.75">
      <c r="D28" s="9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Markovski</dc:creator>
  <cp:keywords/>
  <dc:description/>
  <cp:lastModifiedBy>Aliabeva</cp:lastModifiedBy>
  <cp:lastPrinted>2023-11-15T08:04:58Z</cp:lastPrinted>
  <dcterms:created xsi:type="dcterms:W3CDTF">2021-04-16T08:52:42Z</dcterms:created>
  <dcterms:modified xsi:type="dcterms:W3CDTF">2024-02-01T14:21:06Z</dcterms:modified>
  <cp:category/>
  <cp:version/>
  <cp:contentType/>
  <cp:contentStatus/>
</cp:coreProperties>
</file>