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2090" windowHeight="9585" activeTab="0"/>
  </bookViews>
  <sheets>
    <sheet name="Лист1" sheetId="1" r:id="rId1"/>
    <sheet name="Формула 2" sheetId="2" state="hidden" r:id="rId2"/>
  </sheets>
  <definedNames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>IF(n_3=1,n_2,n_3&amp;n_1)</definedName>
    <definedName name="n1x">IF(n_3=1,n_2,n_3&amp;n_5)</definedName>
    <definedName name="ИСТОЧНИК">#REF!</definedName>
    <definedName name="мил">{0,"овz";1,"z";2,"аz";5,"овz"}</definedName>
    <definedName name="_xlnm.Print_Area" localSheetId="0">'Лист1'!$A$3:$AM$115</definedName>
    <definedName name="тыс">{0,"тысячz";1,"тысячаz";2,"тысячиz";5,"тысячz"}</definedName>
  </definedNames>
  <calcPr fullCalcOnLoad="1"/>
</workbook>
</file>

<file path=xl/comments1.xml><?xml version="1.0" encoding="utf-8"?>
<comments xmlns="http://schemas.openxmlformats.org/spreadsheetml/2006/main">
  <authors>
    <author>kalugina</author>
    <author>Svatko</author>
    <author>Aliabeva</author>
  </authors>
  <commentList>
    <comment ref="B14" authorId="0">
      <text>
        <r>
          <rPr>
            <sz val="8"/>
            <color indexed="8"/>
            <rFont val="Tahoma"/>
            <family val="2"/>
          </rPr>
          <t xml:space="preserve">
ПОСЛЕ ЩЕЛЧКА ПО ЯЧЕЙКЕ;
НАЖАТЬ НА КНОПКУ С ТРЕУГОЛЬНИКОМ И ВЫБРАТЬ ИЗ СПИСКА
ДО ПЕЧАТИ ОТРЕГУЛИРОВАТЬ ВЫСОТУ СТРОКИ 
ЛИШНИЕ СТРОЧКИ МОЖНО СКРЫТЬ.</t>
        </r>
      </text>
    </comment>
    <comment ref="AE14" authorId="0">
      <text>
        <r>
          <rPr>
            <sz val="8"/>
            <rFont val="Tahoma"/>
            <family val="2"/>
          </rPr>
          <t xml:space="preserve">
ПОСЛЕ ЩЕЛЧКА ПО ЯЧЕЙКЕ, НАЖАТЬ НА КНОПКУ С ТРЕУГОЛЬНИМ И ВЫБРАТЬ ИЗ СПИСКА</t>
        </r>
        <r>
          <rPr>
            <sz val="9"/>
            <rFont val="Tahoma"/>
            <family val="2"/>
          </rPr>
          <t xml:space="preserve">
</t>
        </r>
      </text>
    </comment>
    <comment ref="B28" authorId="1">
      <text>
        <r>
          <rPr>
            <sz val="9"/>
            <rFont val="Tahoma"/>
            <family val="2"/>
          </rPr>
          <t xml:space="preserve">
ДАННЫЕ АВТОМАТИЧЕСКИ ПОПАДАЮТ В ДОГОВОР, АКТ И СЧЕТ В ЭТОМ ФАЙЛЕ;
ЧТОБЫ ЗАПИСЬ В ДАННОМ ПОЛЕ ПОШЛА С НОВОЙ СТРОКИ, 
НАЖМИТЕ ALT+ENTER;
ДО ПЕЧАТИ ОТРЕГУЛИРОВАТЬ ВЫСОТУ СТРОКИ
</t>
        </r>
      </text>
    </comment>
    <comment ref="B30" authorId="1">
      <text>
        <r>
          <rPr>
            <sz val="9"/>
            <rFont val="Tahoma"/>
            <family val="2"/>
          </rPr>
          <t xml:space="preserve">
ДАННЫЕ АВТОМАТИЧЕСКИ ПОПАДАЮТ В ДОГОВОР, АКТ И СЧЕТ В ЭТОМ ФАЙЛЕ;
ПРОВЕРИТЬ НАЛИЧИЕ УНП ИЛИ УНН.
ЧТОБЫ ЗАПИСЬ В ДАННОМ ПОЛЕ ПОШЛА С НОВОЙ СТРОКИ, НАЖМИТЕ ALT+ENTER;
ДО ПЕЧАТИ ОТРЕГУЛИРОВАТЬ ВЫСОТУ СТРОКИ
</t>
        </r>
        <r>
          <rPr>
            <sz val="9"/>
            <rFont val="Tahoma"/>
            <family val="2"/>
          </rPr>
          <t xml:space="preserve">
</t>
        </r>
      </text>
    </comment>
    <comment ref="W6" authorId="2">
      <text>
        <r>
          <rPr>
            <sz val="9"/>
            <rFont val="Tahoma"/>
            <family val="2"/>
          </rPr>
          <t xml:space="preserve">
ВЫБРАТЬ УПРАВЛЕНИЕ ИЗ СПИСКА ПО МЕСТУ ОБРАЩЕНИЯ
</t>
        </r>
      </text>
    </comment>
    <comment ref="C12" authorId="0">
      <text>
        <r>
          <rPr>
            <sz val="8"/>
            <rFont val="Tahoma"/>
            <family val="2"/>
          </rPr>
          <t>ВВЕСТИ НОМЕР 
ДОЛГОСРОЧНОГО ДОГОВОРА</t>
        </r>
      </text>
    </comment>
    <comment ref="N12" authorId="0">
      <text>
        <r>
          <rPr>
            <sz val="9"/>
            <rFont val="Tahoma"/>
            <family val="2"/>
          </rPr>
          <t>ВВЕСТИ ДАТУ ДОЛГОСРОЧНОГО ДОГОВОРА</t>
        </r>
      </text>
    </comment>
  </commentList>
</comments>
</file>

<file path=xl/sharedStrings.xml><?xml version="1.0" encoding="utf-8"?>
<sst xmlns="http://schemas.openxmlformats.org/spreadsheetml/2006/main" count="194" uniqueCount="153">
  <si>
    <t>ИСПОЛНИТЕЛЬ:</t>
  </si>
  <si>
    <t>ЗАКАЗЧИК:</t>
  </si>
  <si>
    <t xml:space="preserve">АКТ № </t>
  </si>
  <si>
    <t>сдачи-приемки оказанных услуг</t>
  </si>
  <si>
    <t>"</t>
  </si>
  <si>
    <t>г.</t>
  </si>
  <si>
    <t>от</t>
  </si>
  <si>
    <t>Наименование услуг (работ)</t>
  </si>
  <si>
    <t>Кол-во ед.</t>
  </si>
  <si>
    <t>ИТОГО:</t>
  </si>
  <si>
    <t>ВСЕГО:</t>
  </si>
  <si>
    <t>(подпись)</t>
  </si>
  <si>
    <t>М.П.</t>
  </si>
  <si>
    <t>Перевод числа в сумму прописью</t>
  </si>
  <si>
    <r>
      <t xml:space="preserve">Формат: </t>
    </r>
    <r>
      <rPr>
        <b/>
        <sz val="10"/>
        <color indexed="56"/>
        <rFont val="Arial"/>
        <family val="2"/>
      </rPr>
      <t>"</t>
    </r>
    <r>
      <rPr>
        <b/>
        <i/>
        <sz val="10"/>
        <color indexed="56"/>
        <rFont val="Arial"/>
        <family val="2"/>
      </rPr>
      <t>Пропись</t>
    </r>
    <r>
      <rPr>
        <b/>
        <sz val="10"/>
        <color indexed="56"/>
        <rFont val="Arial"/>
        <family val="2"/>
      </rPr>
      <t xml:space="preserve"> рублей 00 копеек"</t>
    </r>
  </si>
  <si>
    <t>Примеры</t>
  </si>
  <si>
    <t>Результат преобразования</t>
  </si>
  <si>
    <t>Случайные примеры:</t>
  </si>
  <si>
    <t>ПЛАТЕЛЬЩИК:</t>
  </si>
  <si>
    <t>Ставка НДС 20%:</t>
  </si>
  <si>
    <t>№</t>
  </si>
  <si>
    <t>После проведения оплаты "Заказчик" предоставляет "Исполнителю" копию платежного поручения.</t>
  </si>
  <si>
    <t>СЧЕТ-ФАКТУРА №</t>
  </si>
  <si>
    <t>(Ф.И.О.)</t>
  </si>
  <si>
    <t>Юридический адрес:</t>
  </si>
  <si>
    <t>Банковские реквизиты:</t>
  </si>
  <si>
    <t>Счет-фактура выписана на основании договора от</t>
  </si>
  <si>
    <t>(банковские реквизиты)</t>
  </si>
  <si>
    <t>Основанием, подтверждающим оказание платных услуг, является акт сдачи-приемки оказанных услуг.</t>
  </si>
  <si>
    <t>Произвести оплату в соответствии с условиями договора.</t>
  </si>
  <si>
    <t>по договору №</t>
  </si>
  <si>
    <t>на сумму:</t>
  </si>
  <si>
    <t>Стоимость без НДС, бел.руб</t>
  </si>
  <si>
    <t>НДС, бел.руб.</t>
  </si>
  <si>
    <t>Стоимость с НДС, бел.руб.</t>
  </si>
  <si>
    <t>Стоимость за ед. без НДС, бел.руб</t>
  </si>
  <si>
    <t>ЗАКАЗЧИК принял услуги(у)</t>
  </si>
  <si>
    <t>Услуги(у) оказал:</t>
  </si>
  <si>
    <t>(должность)</t>
  </si>
  <si>
    <t>№ п/п</t>
  </si>
  <si>
    <t>заявление</t>
  </si>
  <si>
    <t xml:space="preserve">              указать расчетный счет, УНН, наименование и местонахождение банка, код </t>
  </si>
  <si>
    <t>Предоплату гарантируем.</t>
  </si>
  <si>
    <t xml:space="preserve">Руководитель </t>
  </si>
  <si>
    <t>Гл. бухгалтер</t>
  </si>
  <si>
    <t>управления Госпромнадзора</t>
  </si>
  <si>
    <t>Минского городского</t>
  </si>
  <si>
    <t>Регистрационный или заводской номер</t>
  </si>
  <si>
    <t>(ФИО, должность, телефон)</t>
  </si>
  <si>
    <t>Банковские реквизиты юридического лица:</t>
  </si>
  <si>
    <t>Юридический адрес, телефон, факс, электронная почта:</t>
  </si>
  <si>
    <t>Начальнику</t>
  </si>
  <si>
    <t>Наименование потенциально опасного объекта</t>
  </si>
  <si>
    <t>Лифт грузовой (больничный)</t>
  </si>
  <si>
    <t>Лифт пассажирский</t>
  </si>
  <si>
    <t>Эскалатор</t>
  </si>
  <si>
    <t>Подъемник строительный</t>
  </si>
  <si>
    <t>Столбец1</t>
  </si>
  <si>
    <t>12.1.</t>
  </si>
  <si>
    <t>12.2.</t>
  </si>
  <si>
    <t>12.3.</t>
  </si>
  <si>
    <t>12.4.</t>
  </si>
  <si>
    <t>12.5.</t>
  </si>
  <si>
    <t>12.6.</t>
  </si>
  <si>
    <t>12.7.</t>
  </si>
  <si>
    <t>12.8.</t>
  </si>
  <si>
    <t>12.9.</t>
  </si>
  <si>
    <t>12.10.</t>
  </si>
  <si>
    <t>Стоимость за единицу в б.р</t>
  </si>
  <si>
    <t>Настоящий акт составлен о том, что: 
ИСПОЛНИТЕЛЬ оказал услуги(у):</t>
  </si>
  <si>
    <t>Марка или модель</t>
  </si>
  <si>
    <t>Проведение электрофизических измерений на грузовом лифте (больничном) без измерения цепи "фаза-нуль"</t>
  </si>
  <si>
    <t>Проведение электрофизических измерений на грузовом лифте (больничном) с измерением цепи "фаза-нуль"</t>
  </si>
  <si>
    <t>Проведение электрофизических измерений на пассажирском лифте без измерения цепи "фаза-нуль"</t>
  </si>
  <si>
    <t>Проведение электрофизических измерений на пассажирском лифте с измерением цепи "фаза-нуль"</t>
  </si>
  <si>
    <t>Проведение электрофизических измерений на эскалаторе без измерения цепи "фаза-нуль"</t>
  </si>
  <si>
    <t>Проведение электрофизических измерений на эскалаторе с измерением цепи "фаза-нуль"</t>
  </si>
  <si>
    <t>Проведение электрофизических измерений на строительном подъемнике без измерения цепи "фаза-нуль"</t>
  </si>
  <si>
    <t>Проведение электрофизических измерений на строительном подъемнике с измерением цепи "фаза-нуль"</t>
  </si>
  <si>
    <t>Проведение электрофизических измерений на кране без измерения цепи "фаза-нуль"</t>
  </si>
  <si>
    <t>Проведение электрофизических измерений на кране с измерением цепи "фаза-нуль"</t>
  </si>
  <si>
    <t>без измерения цепи "фаза-нуль"</t>
  </si>
  <si>
    <t>с измерением цепи "фаза-нуль"</t>
  </si>
  <si>
    <t>Грузоподъёмный кран</t>
  </si>
  <si>
    <t>Для взаимодействия по договору назначен:</t>
  </si>
  <si>
    <t>С порядком оформления документов для оказания платных услуг, размещенных на сайте Госпромнадзора, ознакомлены.</t>
  </si>
  <si>
    <t>Заказчик к качеству оказанных(ой) услуг(и) претензий не имеет.</t>
  </si>
  <si>
    <t>Измерение сопротивления петли "фаза-нуль": 
с/без измерения</t>
  </si>
  <si>
    <t>Указать полное наименование владельца (вместо данного текста)</t>
  </si>
  <si>
    <t xml:space="preserve">Поле для внесения дополнительных сведений  вместо данного текста (или скрыть строку) </t>
  </si>
  <si>
    <t>Адрес нахождения объекта</t>
  </si>
  <si>
    <t>Брестского областного</t>
  </si>
  <si>
    <t>Брестское областное управление Госпромнадзора
Юридический адрес:
224032, г.Брест, ул.Советской Конституции, 30-2
Банковские реквизиты:
p/с BY59AKBB36429000035991000000
в ОАО "АСБ Беларусбанк",
Юридический адрес: 
220089 г.Минск, ул.Дзержинского, 18
Код банка AKBBBY2X
УНП 200884395 ОКПО 00015482</t>
  </si>
  <si>
    <t>Начальник Брестского областного 
управления Госпромнадзора
___________________________ И.Г.Калишук</t>
  </si>
  <si>
    <t xml:space="preserve">Брестского областного </t>
  </si>
  <si>
    <t>Заместитель начальника управления - начальник 
отдела надзора Брестского областного 
управления Госпромнадзора
___________________________ С.А.Старинский</t>
  </si>
  <si>
    <t xml:space="preserve">Брестского областного  </t>
  </si>
  <si>
    <t>Заместитель начальника управления - начальник 
отдела экспертизы Брестского областного 
управления Госпромнадзора
___________________________К.В.Рябушев</t>
  </si>
  <si>
    <t>Витебского областного</t>
  </si>
  <si>
    <t>Витебское областное управление Госпромнадзора
Юридический адрес:
210002, г.Витебск, ул.Вострецова, 2
Банковские реквизиты:
р/с BY51BLBB36420300795593001001 
в Дирекции ОАО «Белинвестбанк» 
по Витебской области
по адресу: 210015, г.Витебск, ул.Ленина, 22/16 
Код банка BLBBBY2X 
УНП 300795593 ОКПО 000154822002</t>
  </si>
  <si>
    <t>Начальник Витебского областного 
управления Госпромнадзора
___________________________ В.И.Чекан</t>
  </si>
  <si>
    <t xml:space="preserve">Витебского областного </t>
  </si>
  <si>
    <t xml:space="preserve">Заместитель начальника управления - начальник 
отдела надзора Витебского областного 
управления Госпромнадзора
___________________________В.Н.Лойко </t>
  </si>
  <si>
    <t xml:space="preserve">Витебского областного  </t>
  </si>
  <si>
    <t>Заместитель начальника управления - начальник 
отдела экспертизы  Витебского областного 
управления Госпромнадзора
___________________________С.А.Пуко</t>
  </si>
  <si>
    <t xml:space="preserve">Витебского областного    </t>
  </si>
  <si>
    <t xml:space="preserve">Витебского областного     </t>
  </si>
  <si>
    <t>Заместитель начальника Новополоцкого 
межрайонного отдела Витебского 
областного управления Госпромнадзора
___________________________А.И.Шепетюк</t>
  </si>
  <si>
    <t>Гомельского областного</t>
  </si>
  <si>
    <t>Гомельское областное управление Госпромнадзора
Юридический адрес:
246045, г.Гомель, ул.Олимпийская, 13
Банковские реквизиты:
p/с: BY85BLBB36420400872669001001
БИК: BLBBBY2X
Дирекция ОАО "Белинвестбанк" 
по Гомельской области
УНП 400872669 ОКПО 00015482</t>
  </si>
  <si>
    <t xml:space="preserve">Заместитель начальника - начальник
отдела надзора Гомельского областного 
управления Госпромнадзора
___________________________ А.П.Кузьменков
</t>
  </si>
  <si>
    <t xml:space="preserve">Гомельского областного </t>
  </si>
  <si>
    <t xml:space="preserve">Заместитель начальника - начальник
отдела экспертизы Гомельского областного 
управления Госпромнадзора
___________________________ А.А.Караткевич
</t>
  </si>
  <si>
    <t xml:space="preserve">Гомельского областного  </t>
  </si>
  <si>
    <t xml:space="preserve">Начальник Гомельского областного 
управления Госпромнадзора
___________________________ М.М.Дайнеко
</t>
  </si>
  <si>
    <t xml:space="preserve">Гомельского областного    </t>
  </si>
  <si>
    <t xml:space="preserve">Заместитель начальника Мозырского 
межрайонного отдела Гомельского 
областного управления Госпромнадзора
___________________________ А.Н.Воробьёв
</t>
  </si>
  <si>
    <t xml:space="preserve">Гомельского областного     </t>
  </si>
  <si>
    <t xml:space="preserve">Начальник Мозырского межрайонного 
отдела Гомельского областного 
управления Госпромнадзора 
___________________________И.С.Байнов
</t>
  </si>
  <si>
    <t>Гродненского областного</t>
  </si>
  <si>
    <t>Гродненское областное управление Госпромнадзора
Юридический адрес:
230029, г.Гродно, ул.Горького, 49  
Банковские реквизиты:
р/с BY31AKBB36429050058554000000
в Гродненском областном управлении 
№ 400 «АСБ Беларусбанка»,
г. Гродно, ул. Новооктябрьская,5
УНП 500279746 БИК AKBBBY2Х</t>
  </si>
  <si>
    <t>Начальник Гродненского областного 
управления Госпромнадзора
___________________________ А.П.Бортник</t>
  </si>
  <si>
    <t xml:space="preserve">Гродненского областного  </t>
  </si>
  <si>
    <t>Заместитель начальника управления - начальник 
отдела надзора Гродненского областного 
управления Госпромнадзора
___________________________А.М.Масюкевич</t>
  </si>
  <si>
    <t xml:space="preserve">Гродненского областного   </t>
  </si>
  <si>
    <t>Заместитель начальника управления - начальник 
отдела экспертизы  Гродненского областного 
управления Госпромнадзора
___________________________А.В.Галицкий</t>
  </si>
  <si>
    <t>Минское городское управление Госпромнадзора
Юридический адрес:
220108, г.Минск, ул.Казинца, д. 86, корп. 1
Банковские реквизиты:
р/с BY61АКВВ36429000032530000000
БИК: AKBBBY2Х 
ЦБУ № 527 ОАО «АСБ Беларусбанк»
г. Минск, ул. Воронянского, 7а
УНП 100061974 ОКПО 00015482</t>
  </si>
  <si>
    <t>Заместитель начальника управления - начальник 
отдела экспертизы  Минского городского 
управления Госпромнадзора
___________________________С.А.Федотов</t>
  </si>
  <si>
    <t xml:space="preserve">Минского городского  </t>
  </si>
  <si>
    <t>Начальник отдела технической 
диагностики Минского городского 
управления Госпромнадзора
___________________________Д.С.Чижик</t>
  </si>
  <si>
    <t xml:space="preserve">Минского городского   </t>
  </si>
  <si>
    <t>Минского областного</t>
  </si>
  <si>
    <t>Минское областное управление Госпромнадзора
Юридический адрес:
220108, г.Минск, ул.Казинца, д. 86, корп. 1
Банковские реквизиты:
р/с BY61АКВВ36429000032530000000
БИК: AKBBBY2Х 
ЦБУ № 527 ОАО «АСБ Беларусбанк»
г. Минск, ул. Воронянского, 7а
УНП 100061974 ОКПО 00015482</t>
  </si>
  <si>
    <t xml:space="preserve">Заместитель начальника управления - начальник 
отдела надзора Минского областного 
управления Госпромнадзора
___________________________В.М.Юркевич </t>
  </si>
  <si>
    <t xml:space="preserve">Минского областного  </t>
  </si>
  <si>
    <t>Заместитель начальника управления - начальник 
отдела экспертизы  Минского областного 
управления Госпромнадзора
___________________________В.В.Гарбарец</t>
  </si>
  <si>
    <t>Могилевского областного</t>
  </si>
  <si>
    <t>Начальник Могилевского областного 
управления Госпромнадзора
___________________________ А.В.Петрученя</t>
  </si>
  <si>
    <t xml:space="preserve">Могилевского областного  </t>
  </si>
  <si>
    <t>Заместитель начальника управления - начальник 
отдела надзора Могилевского областного 
управления Госпромнадзора
___________________________ А.Р.Шулейко</t>
  </si>
  <si>
    <t xml:space="preserve">Могилевского областного   </t>
  </si>
  <si>
    <t>Заместитель начальника управления - начальник 
отдела экспертизы Могилевского областного 
управления Госпромнадзора
___________________________ Е.В.Даниленко</t>
  </si>
  <si>
    <t xml:space="preserve">Могилевского областного    </t>
  </si>
  <si>
    <t>Начальник Бобруйского межрайонного 
отдела Могилевского областного 
управления Госпромнадзора
___________________________ И.И.Мицуля</t>
  </si>
  <si>
    <t xml:space="preserve">Могилевского областного     </t>
  </si>
  <si>
    <t>ПРОЧИТАТЬ ДО ЗАПОЛНЕНИЯ
      Для автоматизации рассчета суммы и автозаполнения данных файл создан в программе Excel. 
Файл содержит: заявление, счет-фактуру, акт выполненых работ. 
Заполнению Заказчиком подлежат зеленые поля в заявлении. При корректном заполнении данные из заявления попадают в счет-фактуру и акт автоматически. 
       Если при установке курсора в поле для заполнения справа  появляется  квадратик со стрелочкой  для вызова  выпадающего  списка, то после щелчка по стрелочке для заполнения  нужно выбрать  необходимое  наименование из выпадающего списка. Корректировать текст в неокрашенных строках, выпадающие списки, а также удалять строки в данном документе запрещено. 
       Если строк окрашенных зеленым цветом больше, чем необходимо, то лишние строки можно скрыть (выделить строку щелчком правой клавиши мыши по номеру строки с краю слева, вызвать контекстное меню и в нем щелкнуть по слову "Скрыть" ("Показать", если надо вернуть строку)). До вывода  на печать отрегулировать высоту заполненных строк для полного отображения информации. 
      В файле отрегулирована область печати, данные пояснения в область печати не входят. Отступ сверху для печати заявления на бланке организации отрегулировать изменением высоты строки над текстом заявления. 
При осуществлении оплаты в платежном поручении указывать номер и дату счета-фактуры, присвоеный Госпромнадзором.
При необходимости уточнения наш сотрудник свяжется с Вами по предоставленному в заявлении контактному номеру.</t>
  </si>
  <si>
    <t>просит оказать услугу по проведению электрофизических измерений (по параметрам согласно паспорту объекта) по долгосрочному договору</t>
  </si>
  <si>
    <t>Начальник Новополоцкого межрайонного отдела 
Витебского областного управления Госпромнадзора
___________________________А.А.Храповицкий</t>
  </si>
  <si>
    <t>Гомельское областное управление 
Госпромнадзора
Юридический адрес:
246045, г.Гомель, ул.Олимпийская, 13
Банковские реквизиты:
p/с: BY85BLBB36420400872669001001
БИК: BLBBBY2X
Дирекция ОАО "Белинвестбанк" 
по Гомельской области
УНП 400872669  ОКПО 00015482</t>
  </si>
  <si>
    <t>Заместитель начальника  Минского 
городского управления Госпромнадзора
___________________________А.Л.Ворон</t>
  </si>
  <si>
    <t>Могилевское областное управление Госпромнадзора
Юридический адрес:
212003, г.Могилев, ул.Челюскинцев, 115 
Банковские реквизиты:
р/с BY46АКВВ36429000001500000000
в МОУ №700 ОАО "Беларусбанк"
БИК АКВВ BY2Х УНП 700630521</t>
  </si>
  <si>
    <t>Могилевское областное управление Госпромнадзора
Юридический адрес:
212003, г.Могилев, ул.Челюскинцев, 115 
Банковские реквизиты:
р/с BY46 АКВВ 3642 9000 0015 0000 0000
в МОУ №700 ОАО "АСБ Беларусбанк"
БИК АКВВBY2Х УНП 700630521</t>
  </si>
  <si>
    <t>Заместитель начальника Бобруйского 
межрайонного отдела Могилевского 
областного управления Госпромнадзора
___________________________ Н.В.Дроздова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</si>
</sst>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sz val="14"/>
      <name val="Arial"/>
      <family val="2"/>
    </font>
    <font>
      <b/>
      <sz val="10"/>
      <color indexed="56"/>
      <name val="Arial"/>
      <family val="2"/>
    </font>
    <font>
      <b/>
      <i/>
      <sz val="10"/>
      <color indexed="5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Times New Roman"/>
      <family val="1"/>
    </font>
    <font>
      <sz val="9"/>
      <name val="Tahoma"/>
      <family val="2"/>
    </font>
    <font>
      <sz val="9.5"/>
      <name val="Times New Roman"/>
      <family val="1"/>
    </font>
    <font>
      <sz val="8"/>
      <color indexed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7.5"/>
      <color indexed="8"/>
      <name val="Times New Roman"/>
      <family val="1"/>
    </font>
    <font>
      <sz val="9"/>
      <color indexed="8"/>
      <name val="Times New Roman"/>
      <family val="1"/>
    </font>
    <font>
      <sz val="15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5"/>
      <color indexed="8"/>
      <name val="Times New Roman"/>
      <family val="1"/>
    </font>
    <font>
      <b/>
      <sz val="15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2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7.5"/>
      <color theme="1"/>
      <name val="Times New Roman"/>
      <family val="1"/>
    </font>
    <font>
      <sz val="9"/>
      <color theme="1"/>
      <name val="Times New Roman"/>
      <family val="1"/>
    </font>
    <font>
      <sz val="15"/>
      <color theme="1"/>
      <name val="Times New Roman"/>
      <family val="1"/>
    </font>
    <font>
      <sz val="11"/>
      <color rgb="FF000000"/>
      <name val="Times New Roman"/>
      <family val="1"/>
    </font>
    <font>
      <sz val="8"/>
      <color rgb="FF000000"/>
      <name val="Times New Roman"/>
      <family val="1"/>
    </font>
    <font>
      <sz val="6"/>
      <color theme="1"/>
      <name val="Times New Roman"/>
      <family val="1"/>
    </font>
    <font>
      <sz val="11"/>
      <color rgb="FFA5002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i/>
      <sz val="15"/>
      <color theme="1"/>
      <name val="Times New Roman"/>
      <family val="1"/>
    </font>
    <font>
      <b/>
      <sz val="15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3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82">
    <xf numFmtId="0" fontId="0" fillId="0" borderId="0" xfId="0" applyFont="1" applyAlignment="1">
      <alignment/>
    </xf>
    <xf numFmtId="0" fontId="4" fillId="0" borderId="0" xfId="53" applyFont="1">
      <alignment/>
      <protection/>
    </xf>
    <xf numFmtId="0" fontId="63" fillId="0" borderId="0" xfId="53" applyFont="1">
      <alignment/>
      <protection/>
    </xf>
    <xf numFmtId="0" fontId="3" fillId="0" borderId="0" xfId="53">
      <alignment/>
      <protection/>
    </xf>
    <xf numFmtId="0" fontId="7" fillId="0" borderId="0" xfId="53" applyFont="1" applyAlignment="1">
      <alignment horizontal="center"/>
      <protection/>
    </xf>
    <xf numFmtId="0" fontId="7" fillId="0" borderId="0" xfId="53" applyFont="1" applyAlignment="1">
      <alignment horizontal="left"/>
      <protection/>
    </xf>
    <xf numFmtId="0" fontId="7" fillId="0" borderId="0" xfId="53" applyFont="1">
      <alignment/>
      <protection/>
    </xf>
    <xf numFmtId="4" fontId="3" fillId="0" borderId="0" xfId="53" applyNumberFormat="1">
      <alignment/>
      <protection/>
    </xf>
    <xf numFmtId="0" fontId="3" fillId="0" borderId="0" xfId="53" applyFont="1" quotePrefix="1">
      <alignment/>
      <protection/>
    </xf>
    <xf numFmtId="0" fontId="3" fillId="0" borderId="0" xfId="53" quotePrefix="1">
      <alignment/>
      <protection/>
    </xf>
    <xf numFmtId="4" fontId="7" fillId="0" borderId="0" xfId="53" applyNumberFormat="1" applyFont="1" applyAlignment="1">
      <alignment vertical="center"/>
      <protection/>
    </xf>
    <xf numFmtId="0" fontId="8" fillId="0" borderId="0" xfId="53" applyFont="1">
      <alignment/>
      <protection/>
    </xf>
    <xf numFmtId="0" fontId="3" fillId="0" borderId="0" xfId="53" applyAlignment="1">
      <alignment/>
      <protection/>
    </xf>
    <xf numFmtId="0" fontId="64" fillId="33" borderId="0" xfId="0" applyFont="1" applyFill="1" applyAlignment="1" applyProtection="1">
      <alignment/>
      <protection hidden="1"/>
    </xf>
    <xf numFmtId="0" fontId="64" fillId="33" borderId="0" xfId="0" applyFont="1" applyFill="1" applyAlignment="1" applyProtection="1">
      <alignment/>
      <protection hidden="1"/>
    </xf>
    <xf numFmtId="0" fontId="64" fillId="33" borderId="0" xfId="0" applyFont="1" applyFill="1" applyBorder="1" applyAlignment="1" applyProtection="1">
      <alignment/>
      <protection hidden="1"/>
    </xf>
    <xf numFmtId="0" fontId="64" fillId="33" borderId="0" xfId="0" applyFont="1" applyFill="1" applyBorder="1" applyAlignment="1" applyProtection="1">
      <alignment/>
      <protection hidden="1"/>
    </xf>
    <xf numFmtId="0" fontId="65" fillId="33" borderId="0" xfId="0" applyFont="1" applyFill="1" applyAlignment="1" applyProtection="1">
      <alignment/>
      <protection hidden="1"/>
    </xf>
    <xf numFmtId="0" fontId="64" fillId="33" borderId="0" xfId="0" applyNumberFormat="1" applyFont="1" applyFill="1" applyAlignment="1" applyProtection="1" quotePrefix="1">
      <alignment horizontal="right"/>
      <protection hidden="1"/>
    </xf>
    <xf numFmtId="0" fontId="65" fillId="33" borderId="0" xfId="0" applyFont="1" applyFill="1" applyBorder="1" applyAlignment="1" applyProtection="1">
      <alignment horizontal="right"/>
      <protection hidden="1"/>
    </xf>
    <xf numFmtId="0" fontId="66" fillId="33" borderId="0" xfId="0" applyFont="1" applyFill="1" applyBorder="1" applyAlignment="1" applyProtection="1">
      <alignment vertical="top"/>
      <protection hidden="1"/>
    </xf>
    <xf numFmtId="0" fontId="64" fillId="0" borderId="0" xfId="0" applyFont="1" applyAlignment="1" applyProtection="1">
      <alignment/>
      <protection hidden="1" locked="0"/>
    </xf>
    <xf numFmtId="0" fontId="64" fillId="33" borderId="0" xfId="0" applyFont="1" applyFill="1" applyAlignment="1" applyProtection="1">
      <alignment/>
      <protection hidden="1" locked="0"/>
    </xf>
    <xf numFmtId="0" fontId="64" fillId="33" borderId="0" xfId="0" applyFont="1" applyFill="1" applyBorder="1" applyAlignment="1" applyProtection="1">
      <alignment/>
      <protection hidden="1" locked="0"/>
    </xf>
    <xf numFmtId="0" fontId="64" fillId="0" borderId="0" xfId="0" applyFont="1" applyBorder="1" applyAlignment="1" applyProtection="1">
      <alignment/>
      <protection hidden="1" locked="0"/>
    </xf>
    <xf numFmtId="0" fontId="64" fillId="33" borderId="10" xfId="0" applyFont="1" applyFill="1" applyBorder="1" applyAlignment="1" applyProtection="1">
      <alignment/>
      <protection hidden="1"/>
    </xf>
    <xf numFmtId="49" fontId="65" fillId="33" borderId="0" xfId="0" applyNumberFormat="1" applyFont="1" applyFill="1" applyBorder="1" applyAlignment="1" applyProtection="1">
      <alignment horizontal="right"/>
      <protection hidden="1"/>
    </xf>
    <xf numFmtId="2" fontId="64" fillId="33" borderId="0" xfId="0" applyNumberFormat="1" applyFont="1" applyFill="1" applyAlignment="1" applyProtection="1">
      <alignment/>
      <protection hidden="1"/>
    </xf>
    <xf numFmtId="0" fontId="67" fillId="33" borderId="0" xfId="0" applyFont="1" applyFill="1" applyAlignment="1" applyProtection="1">
      <alignment/>
      <protection hidden="1"/>
    </xf>
    <xf numFmtId="0" fontId="67" fillId="33" borderId="0" xfId="0" applyFont="1" applyFill="1" applyAlignment="1" applyProtection="1">
      <alignment vertical="top"/>
      <protection hidden="1"/>
    </xf>
    <xf numFmtId="0" fontId="64" fillId="0" borderId="0" xfId="0" applyFont="1" applyAlignment="1" applyProtection="1">
      <alignment/>
      <protection hidden="1"/>
    </xf>
    <xf numFmtId="0" fontId="65" fillId="0" borderId="10" xfId="0" applyFont="1" applyBorder="1" applyAlignment="1" applyProtection="1">
      <alignment horizontal="left"/>
      <protection hidden="1"/>
    </xf>
    <xf numFmtId="0" fontId="65" fillId="33" borderId="0" xfId="0" applyFont="1" applyFill="1" applyBorder="1" applyAlignment="1" applyProtection="1">
      <alignment horizontal="center" wrapText="1"/>
      <protection hidden="1"/>
    </xf>
    <xf numFmtId="49" fontId="64" fillId="33" borderId="0" xfId="0" applyNumberFormat="1" applyFont="1" applyFill="1" applyAlignment="1" applyProtection="1">
      <alignment/>
      <protection hidden="1"/>
    </xf>
    <xf numFmtId="0" fontId="65" fillId="33" borderId="11" xfId="0" applyFont="1" applyFill="1" applyBorder="1" applyAlignment="1" applyProtection="1">
      <alignment/>
      <protection hidden="1"/>
    </xf>
    <xf numFmtId="0" fontId="66" fillId="33" borderId="0" xfId="0" applyFont="1" applyFill="1" applyAlignment="1" applyProtection="1">
      <alignment horizontal="center"/>
      <protection hidden="1"/>
    </xf>
    <xf numFmtId="0" fontId="64" fillId="33" borderId="0" xfId="0" applyFont="1" applyFill="1" applyAlignment="1" applyProtection="1">
      <alignment vertical="top"/>
      <protection hidden="1"/>
    </xf>
    <xf numFmtId="0" fontId="64" fillId="33" borderId="0" xfId="0" applyFont="1" applyFill="1" applyBorder="1" applyAlignment="1" applyProtection="1">
      <alignment vertical="top"/>
      <protection hidden="1"/>
    </xf>
    <xf numFmtId="0" fontId="64" fillId="33" borderId="10" xfId="0" applyFont="1" applyFill="1" applyBorder="1" applyAlignment="1" applyProtection="1">
      <alignment wrapText="1"/>
      <protection hidden="1"/>
    </xf>
    <xf numFmtId="0" fontId="66" fillId="33" borderId="0" xfId="0" applyFont="1" applyFill="1" applyAlignment="1" applyProtection="1">
      <alignment horizontal="right"/>
      <protection hidden="1"/>
    </xf>
    <xf numFmtId="0" fontId="65" fillId="33" borderId="11" xfId="0" applyFont="1" applyFill="1" applyBorder="1" applyAlignment="1" applyProtection="1">
      <alignment wrapText="1"/>
      <protection hidden="1"/>
    </xf>
    <xf numFmtId="0" fontId="64" fillId="0" borderId="0" xfId="0" applyFont="1" applyAlignment="1" applyProtection="1">
      <alignment vertical="top"/>
      <protection hidden="1"/>
    </xf>
    <xf numFmtId="0" fontId="66" fillId="33" borderId="0" xfId="0" applyFont="1" applyFill="1" applyAlignment="1" applyProtection="1">
      <alignment horizontal="center"/>
      <protection hidden="1" locked="0"/>
    </xf>
    <xf numFmtId="0" fontId="64" fillId="0" borderId="0" xfId="0" applyFont="1" applyAlignment="1" applyProtection="1">
      <alignment/>
      <protection hidden="1"/>
    </xf>
    <xf numFmtId="0" fontId="68" fillId="33" borderId="12" xfId="0" applyFont="1" applyFill="1" applyBorder="1" applyAlignment="1" applyProtection="1">
      <alignment horizontal="center" vertical="top"/>
      <protection hidden="1"/>
    </xf>
    <xf numFmtId="0" fontId="66" fillId="33" borderId="0" xfId="0" applyFont="1" applyFill="1" applyAlignment="1" applyProtection="1">
      <alignment horizontal="center" vertical="top"/>
      <protection hidden="1"/>
    </xf>
    <xf numFmtId="0" fontId="69" fillId="33" borderId="0" xfId="0" applyFont="1" applyFill="1" applyAlignment="1" applyProtection="1">
      <alignment horizontal="left" vertical="top"/>
      <protection hidden="1"/>
    </xf>
    <xf numFmtId="0" fontId="64" fillId="0" borderId="0" xfId="0" applyFont="1" applyFill="1" applyBorder="1" applyAlignment="1" applyProtection="1">
      <alignment/>
      <protection hidden="1"/>
    </xf>
    <xf numFmtId="0" fontId="64" fillId="0" borderId="0" xfId="0" applyFont="1" applyAlignment="1" applyProtection="1">
      <alignment wrapText="1"/>
      <protection hidden="1"/>
    </xf>
    <xf numFmtId="0" fontId="70" fillId="34" borderId="13" xfId="0" applyFont="1" applyFill="1" applyBorder="1" applyAlignment="1" applyProtection="1">
      <alignment horizontal="left" vertical="center"/>
      <protection/>
    </xf>
    <xf numFmtId="0" fontId="70" fillId="34" borderId="13" xfId="0" applyFont="1" applyFill="1" applyBorder="1" applyAlignment="1" applyProtection="1">
      <alignment horizontal="center" vertical="center"/>
      <protection/>
    </xf>
    <xf numFmtId="0" fontId="71" fillId="34" borderId="13" xfId="0" applyFont="1" applyFill="1" applyBorder="1" applyAlignment="1" applyProtection="1">
      <alignment horizontal="center" vertical="top" wrapText="1"/>
      <protection/>
    </xf>
    <xf numFmtId="0" fontId="70" fillId="0" borderId="14" xfId="0" applyFont="1" applyBorder="1" applyAlignment="1" applyProtection="1">
      <alignment horizontal="left" vertical="center" wrapText="1"/>
      <protection/>
    </xf>
    <xf numFmtId="2" fontId="70" fillId="0" borderId="13" xfId="0" applyNumberFormat="1" applyFont="1" applyBorder="1" applyAlignment="1" applyProtection="1">
      <alignment horizontal="center" vertical="center"/>
      <protection/>
    </xf>
    <xf numFmtId="0" fontId="70" fillId="0" borderId="13" xfId="0" applyFont="1" applyBorder="1" applyAlignment="1" applyProtection="1">
      <alignment horizontal="left" vertical="center" wrapText="1"/>
      <protection/>
    </xf>
    <xf numFmtId="0" fontId="64" fillId="0" borderId="0" xfId="0" applyFont="1" applyAlignment="1" applyProtection="1">
      <alignment vertical="center"/>
      <protection hidden="1"/>
    </xf>
    <xf numFmtId="0" fontId="70" fillId="0" borderId="0" xfId="0" applyFont="1" applyBorder="1" applyAlignment="1" applyProtection="1">
      <alignment horizontal="justify" vertical="center" wrapText="1"/>
      <protection/>
    </xf>
    <xf numFmtId="0" fontId="70" fillId="0" borderId="0" xfId="0" applyFont="1" applyBorder="1" applyAlignment="1" applyProtection="1">
      <alignment horizontal="justify" vertical="center"/>
      <protection/>
    </xf>
    <xf numFmtId="2" fontId="70" fillId="0" borderId="0" xfId="0" applyNumberFormat="1" applyFont="1" applyBorder="1" applyAlignment="1" applyProtection="1">
      <alignment horizontal="center" vertical="center"/>
      <protection/>
    </xf>
    <xf numFmtId="0" fontId="70" fillId="0" borderId="0" xfId="0" applyFont="1" applyBorder="1" applyAlignment="1" applyProtection="1">
      <alignment horizontal="center" vertical="center"/>
      <protection/>
    </xf>
    <xf numFmtId="0" fontId="64" fillId="0" borderId="0" xfId="0" applyFont="1" applyBorder="1" applyAlignment="1" applyProtection="1">
      <alignment/>
      <protection hidden="1"/>
    </xf>
    <xf numFmtId="0" fontId="64" fillId="0" borderId="0" xfId="0" applyFont="1" applyBorder="1" applyAlignment="1" applyProtection="1">
      <alignment vertical="center"/>
      <protection hidden="1"/>
    </xf>
    <xf numFmtId="0" fontId="64" fillId="0" borderId="0" xfId="0" applyFont="1" applyFill="1" applyAlignment="1" applyProtection="1">
      <alignment/>
      <protection hidden="1"/>
    </xf>
    <xf numFmtId="0" fontId="66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64" fillId="0" borderId="0" xfId="0" applyFont="1" applyFill="1" applyAlignment="1" applyProtection="1">
      <alignment horizontal="left" vertical="top"/>
      <protection hidden="1"/>
    </xf>
    <xf numFmtId="0" fontId="66" fillId="33" borderId="0" xfId="0" applyFont="1" applyFill="1" applyBorder="1" applyAlignment="1" applyProtection="1">
      <alignment horizontal="center"/>
      <protection hidden="1"/>
    </xf>
    <xf numFmtId="49" fontId="69" fillId="33" borderId="0" xfId="0" applyNumberFormat="1" applyFont="1" applyFill="1" applyBorder="1" applyAlignment="1" applyProtection="1">
      <alignment horizontal="left" vertical="top" wrapText="1"/>
      <protection hidden="1"/>
    </xf>
    <xf numFmtId="0" fontId="68" fillId="33" borderId="12" xfId="0" applyFont="1" applyFill="1" applyBorder="1" applyAlignment="1" applyProtection="1">
      <alignment horizontal="left" vertical="top"/>
      <protection hidden="1"/>
    </xf>
    <xf numFmtId="0" fontId="66" fillId="33" borderId="0" xfId="0" applyFont="1" applyFill="1" applyAlignment="1" applyProtection="1">
      <alignment horizontal="left" vertical="top"/>
      <protection hidden="1"/>
    </xf>
    <xf numFmtId="0" fontId="64" fillId="0" borderId="0" xfId="0" applyFont="1" applyAlignment="1" applyProtection="1">
      <alignment horizontal="left" vertical="top"/>
      <protection hidden="1"/>
    </xf>
    <xf numFmtId="0" fontId="70" fillId="0" borderId="14" xfId="0" applyFont="1" applyFill="1" applyBorder="1" applyAlignment="1" applyProtection="1">
      <alignment horizontal="justify" vertical="center"/>
      <protection/>
    </xf>
    <xf numFmtId="0" fontId="70" fillId="0" borderId="13" xfId="0" applyFont="1" applyFill="1" applyBorder="1" applyAlignment="1" applyProtection="1">
      <alignment horizontal="justify" vertical="center"/>
      <protection/>
    </xf>
    <xf numFmtId="0" fontId="70" fillId="0" borderId="0" xfId="0" applyFont="1" applyFill="1" applyBorder="1" applyAlignment="1" applyProtection="1">
      <alignment horizontal="justify" vertical="center"/>
      <protection/>
    </xf>
    <xf numFmtId="0" fontId="65" fillId="35" borderId="0" xfId="0" applyFont="1" applyFill="1" applyBorder="1" applyAlignment="1">
      <alignment horizontal="left" vertical="top" wrapText="1"/>
    </xf>
    <xf numFmtId="0" fontId="64" fillId="35" borderId="0" xfId="0" applyFont="1" applyFill="1" applyAlignment="1">
      <alignment horizontal="left" vertical="top" wrapText="1"/>
    </xf>
    <xf numFmtId="0" fontId="65" fillId="0" borderId="0" xfId="0" applyFont="1" applyBorder="1" applyAlignment="1">
      <alignment horizontal="left" vertical="top" wrapText="1"/>
    </xf>
    <xf numFmtId="0" fontId="64" fillId="0" borderId="0" xfId="0" applyFont="1" applyAlignment="1">
      <alignment horizontal="left" vertical="top" wrapText="1"/>
    </xf>
    <xf numFmtId="0" fontId="2" fillId="35" borderId="0" xfId="0" applyFont="1" applyFill="1" applyBorder="1" applyAlignment="1">
      <alignment horizontal="left" vertical="top" wrapText="1"/>
    </xf>
    <xf numFmtId="0" fontId="73" fillId="33" borderId="0" xfId="0" applyFont="1" applyFill="1" applyAlignment="1" applyProtection="1">
      <alignment horizontal="left" vertical="top" wrapText="1"/>
      <protection hidden="1" locked="0"/>
    </xf>
    <xf numFmtId="0" fontId="69" fillId="36" borderId="0" xfId="0" applyFont="1" applyFill="1" applyAlignment="1" applyProtection="1">
      <alignment horizontal="left" vertical="top"/>
      <protection hidden="1" locked="0"/>
    </xf>
    <xf numFmtId="0" fontId="70" fillId="36" borderId="13" xfId="0" applyFont="1" applyFill="1" applyBorder="1" applyAlignment="1" applyProtection="1">
      <alignment horizontal="left" vertical="top" wrapText="1"/>
      <protection hidden="1" locked="0"/>
    </xf>
    <xf numFmtId="0" fontId="65" fillId="33" borderId="0" xfId="0" applyFont="1" applyFill="1" applyAlignment="1" applyProtection="1">
      <alignment horizontal="left"/>
      <protection hidden="1"/>
    </xf>
    <xf numFmtId="0" fontId="65" fillId="33" borderId="0" xfId="0" applyFont="1" applyFill="1" applyAlignment="1" applyProtection="1">
      <alignment horizontal="left" vertical="top"/>
      <protection hidden="1"/>
    </xf>
    <xf numFmtId="0" fontId="64" fillId="33" borderId="0" xfId="0" applyFont="1" applyFill="1" applyAlignment="1" applyProtection="1">
      <alignment horizontal="left" vertical="top" wrapText="1"/>
      <protection hidden="1"/>
    </xf>
    <xf numFmtId="0" fontId="66" fillId="33" borderId="12" xfId="0" applyFont="1" applyFill="1" applyBorder="1" applyAlignment="1" applyProtection="1">
      <alignment horizontal="left" vertical="top"/>
      <protection hidden="1"/>
    </xf>
    <xf numFmtId="49" fontId="64" fillId="33" borderId="10" xfId="0" applyNumberFormat="1" applyFont="1" applyFill="1" applyBorder="1" applyAlignment="1" applyProtection="1">
      <alignment horizontal="center" vertical="top" wrapText="1"/>
      <protection hidden="1"/>
    </xf>
    <xf numFmtId="0" fontId="64" fillId="33" borderId="10" xfId="0" applyFont="1" applyFill="1" applyBorder="1" applyAlignment="1" applyProtection="1">
      <alignment horizontal="center" vertical="top" wrapText="1"/>
      <protection hidden="1"/>
    </xf>
    <xf numFmtId="0" fontId="74" fillId="0" borderId="0" xfId="0" applyFont="1" applyFill="1" applyBorder="1" applyAlignment="1" applyProtection="1">
      <alignment horizontal="left" wrapText="1"/>
      <protection hidden="1"/>
    </xf>
    <xf numFmtId="0" fontId="74" fillId="0" borderId="10" xfId="0" applyFont="1" applyFill="1" applyBorder="1" applyAlignment="1" applyProtection="1">
      <alignment horizontal="left" wrapText="1"/>
      <protection hidden="1"/>
    </xf>
    <xf numFmtId="0" fontId="11" fillId="33" borderId="0" xfId="0" applyFont="1" applyFill="1" applyBorder="1" applyAlignment="1" applyProtection="1">
      <alignment horizontal="left" vertical="top" wrapText="1"/>
      <protection hidden="1"/>
    </xf>
    <xf numFmtId="0" fontId="64" fillId="33" borderId="15" xfId="0" applyFont="1" applyFill="1" applyBorder="1" applyAlignment="1" applyProtection="1">
      <alignment horizontal="left" vertical="top" wrapText="1"/>
      <protection hidden="1"/>
    </xf>
    <xf numFmtId="0" fontId="64" fillId="33" borderId="12" xfId="0" applyFont="1" applyFill="1" applyBorder="1" applyAlignment="1" applyProtection="1">
      <alignment horizontal="left" vertical="top" wrapText="1"/>
      <protection hidden="1"/>
    </xf>
    <xf numFmtId="0" fontId="64" fillId="33" borderId="16" xfId="0" applyFont="1" applyFill="1" applyBorder="1" applyAlignment="1" applyProtection="1">
      <alignment horizontal="left" vertical="top" wrapText="1"/>
      <protection hidden="1"/>
    </xf>
    <xf numFmtId="0" fontId="66" fillId="33" borderId="15" xfId="0" applyFont="1" applyFill="1" applyBorder="1" applyAlignment="1" applyProtection="1">
      <alignment horizontal="center" vertical="center"/>
      <protection hidden="1"/>
    </xf>
    <xf numFmtId="0" fontId="66" fillId="33" borderId="12" xfId="0" applyFont="1" applyFill="1" applyBorder="1" applyAlignment="1" applyProtection="1">
      <alignment horizontal="center" vertical="center"/>
      <protection hidden="1"/>
    </xf>
    <xf numFmtId="0" fontId="66" fillId="33" borderId="16" xfId="0" applyFont="1" applyFill="1" applyBorder="1" applyAlignment="1" applyProtection="1">
      <alignment horizontal="center" vertical="center"/>
      <protection hidden="1"/>
    </xf>
    <xf numFmtId="2" fontId="66" fillId="33" borderId="15" xfId="0" applyNumberFormat="1" applyFont="1" applyFill="1" applyBorder="1" applyAlignment="1" applyProtection="1">
      <alignment horizontal="center" vertical="center"/>
      <protection hidden="1"/>
    </xf>
    <xf numFmtId="2" fontId="66" fillId="33" borderId="13" xfId="0" applyNumberFormat="1" applyFont="1" applyFill="1" applyBorder="1" applyAlignment="1" applyProtection="1">
      <alignment horizontal="center" vertical="center"/>
      <protection hidden="1"/>
    </xf>
    <xf numFmtId="0" fontId="70" fillId="0" borderId="13" xfId="0" applyFont="1" applyFill="1" applyBorder="1" applyAlignment="1" applyProtection="1">
      <alignment horizontal="center" vertical="top" wrapText="1"/>
      <protection hidden="1"/>
    </xf>
    <xf numFmtId="0" fontId="64" fillId="33" borderId="13" xfId="0" applyFont="1" applyFill="1" applyBorder="1" applyAlignment="1" applyProtection="1">
      <alignment horizontal="left" vertical="top" wrapText="1"/>
      <protection hidden="1"/>
    </xf>
    <xf numFmtId="0" fontId="66" fillId="33" borderId="12" xfId="0" applyFont="1" applyFill="1" applyBorder="1" applyAlignment="1" applyProtection="1">
      <alignment horizontal="center"/>
      <protection hidden="1"/>
    </xf>
    <xf numFmtId="0" fontId="75" fillId="36" borderId="0" xfId="0" applyFont="1" applyFill="1" applyBorder="1" applyAlignment="1" applyProtection="1">
      <alignment horizontal="left" vertical="top" wrapText="1"/>
      <protection hidden="1" locked="0"/>
    </xf>
    <xf numFmtId="0" fontId="66" fillId="33" borderId="13" xfId="0" applyFont="1" applyFill="1" applyBorder="1" applyAlignment="1" applyProtection="1">
      <alignment horizontal="center" vertical="center"/>
      <protection hidden="1"/>
    </xf>
    <xf numFmtId="0" fontId="74" fillId="33" borderId="13" xfId="0" applyFont="1" applyFill="1" applyBorder="1" applyAlignment="1" applyProtection="1">
      <alignment horizontal="center" vertical="top" wrapText="1"/>
      <protection hidden="1"/>
    </xf>
    <xf numFmtId="0" fontId="64" fillId="33" borderId="15" xfId="0" applyNumberFormat="1" applyFont="1" applyFill="1" applyBorder="1" applyAlignment="1" applyProtection="1">
      <alignment horizontal="left" vertical="top" wrapText="1"/>
      <protection hidden="1"/>
    </xf>
    <xf numFmtId="0" fontId="64" fillId="33" borderId="12" xfId="0" applyNumberFormat="1" applyFont="1" applyFill="1" applyBorder="1" applyAlignment="1" applyProtection="1">
      <alignment horizontal="left" vertical="top" wrapText="1"/>
      <protection hidden="1"/>
    </xf>
    <xf numFmtId="0" fontId="64" fillId="33" borderId="16" xfId="0" applyNumberFormat="1" applyFont="1" applyFill="1" applyBorder="1" applyAlignment="1" applyProtection="1">
      <alignment horizontal="left" vertical="top" wrapText="1"/>
      <protection hidden="1"/>
    </xf>
    <xf numFmtId="0" fontId="69" fillId="36" borderId="10" xfId="0" applyFont="1" applyFill="1" applyBorder="1" applyAlignment="1" applyProtection="1">
      <alignment horizontal="left" vertical="top" wrapText="1"/>
      <protection locked="0"/>
    </xf>
    <xf numFmtId="2" fontId="66" fillId="33" borderId="17" xfId="0" applyNumberFormat="1" applyFont="1" applyFill="1" applyBorder="1" applyAlignment="1" applyProtection="1">
      <alignment horizontal="center" vertical="center"/>
      <protection hidden="1"/>
    </xf>
    <xf numFmtId="2" fontId="66" fillId="33" borderId="11" xfId="0" applyNumberFormat="1" applyFont="1" applyFill="1" applyBorder="1" applyAlignment="1" applyProtection="1">
      <alignment horizontal="center" vertical="center"/>
      <protection hidden="1"/>
    </xf>
    <xf numFmtId="2" fontId="66" fillId="33" borderId="18" xfId="0" applyNumberFormat="1" applyFont="1" applyFill="1" applyBorder="1" applyAlignment="1" applyProtection="1">
      <alignment horizontal="center" vertical="center"/>
      <protection hidden="1"/>
    </xf>
    <xf numFmtId="0" fontId="74" fillId="33" borderId="15" xfId="0" applyFont="1" applyFill="1" applyBorder="1" applyAlignment="1" applyProtection="1">
      <alignment horizontal="center" vertical="top" wrapText="1"/>
      <protection hidden="1"/>
    </xf>
    <xf numFmtId="0" fontId="74" fillId="33" borderId="12" xfId="0" applyFont="1" applyFill="1" applyBorder="1" applyAlignment="1" applyProtection="1">
      <alignment horizontal="center" vertical="top" wrapText="1"/>
      <protection hidden="1"/>
    </xf>
    <xf numFmtId="0" fontId="74" fillId="33" borderId="16" xfId="0" applyFont="1" applyFill="1" applyBorder="1" applyAlignment="1" applyProtection="1">
      <alignment horizontal="center" vertical="top" wrapText="1"/>
      <protection hidden="1"/>
    </xf>
    <xf numFmtId="49" fontId="69" fillId="36" borderId="10" xfId="0" applyNumberFormat="1" applyFont="1" applyFill="1" applyBorder="1" applyAlignment="1" applyProtection="1">
      <alignment horizontal="center" vertical="top" wrapText="1"/>
      <protection hidden="1" locked="0"/>
    </xf>
    <xf numFmtId="0" fontId="69" fillId="0" borderId="0" xfId="0" applyFont="1" applyFill="1" applyBorder="1" applyAlignment="1" applyProtection="1">
      <alignment horizontal="left" vertical="top" wrapText="1"/>
      <protection hidden="1"/>
    </xf>
    <xf numFmtId="0" fontId="69" fillId="0" borderId="0" xfId="0" applyFont="1" applyFill="1" applyBorder="1" applyAlignment="1" applyProtection="1">
      <alignment horizontal="left" vertical="top"/>
      <protection/>
    </xf>
    <xf numFmtId="0" fontId="68" fillId="33" borderId="0" xfId="0" applyFont="1" applyFill="1" applyBorder="1" applyAlignment="1" applyProtection="1">
      <alignment horizontal="center" vertical="top"/>
      <protection hidden="1"/>
    </xf>
    <xf numFmtId="0" fontId="69" fillId="0" borderId="0" xfId="0" applyFont="1" applyFill="1" applyAlignment="1" applyProtection="1">
      <alignment horizontal="left" vertical="top" wrapText="1"/>
      <protection hidden="1"/>
    </xf>
    <xf numFmtId="0" fontId="76" fillId="36" borderId="0" xfId="0" applyFont="1" applyFill="1" applyBorder="1" applyAlignment="1" applyProtection="1">
      <alignment horizontal="left" vertical="top" wrapText="1"/>
      <protection hidden="1" locked="0"/>
    </xf>
    <xf numFmtId="0" fontId="77" fillId="33" borderId="0" xfId="0" applyFont="1" applyFill="1" applyAlignment="1" applyProtection="1">
      <alignment horizontal="center" vertical="top"/>
      <protection hidden="1"/>
    </xf>
    <xf numFmtId="49" fontId="69" fillId="33" borderId="0" xfId="0" applyNumberFormat="1" applyFont="1" applyFill="1" applyBorder="1" applyAlignment="1" applyProtection="1">
      <alignment horizontal="center" vertical="top"/>
      <protection hidden="1"/>
    </xf>
    <xf numFmtId="14" fontId="69" fillId="36" borderId="10" xfId="0" applyNumberFormat="1" applyFont="1" applyFill="1" applyBorder="1" applyAlignment="1" applyProtection="1">
      <alignment horizontal="center" vertical="top" wrapText="1"/>
      <protection hidden="1" locked="0"/>
    </xf>
    <xf numFmtId="0" fontId="66" fillId="33" borderId="17" xfId="0" applyFont="1" applyFill="1" applyBorder="1" applyAlignment="1" applyProtection="1">
      <alignment horizontal="center" vertical="center"/>
      <protection hidden="1"/>
    </xf>
    <xf numFmtId="0" fontId="66" fillId="33" borderId="11" xfId="0" applyFont="1" applyFill="1" applyBorder="1" applyAlignment="1" applyProtection="1">
      <alignment horizontal="center" vertical="center"/>
      <protection hidden="1"/>
    </xf>
    <xf numFmtId="0" fontId="66" fillId="33" borderId="18" xfId="0" applyFont="1" applyFill="1" applyBorder="1" applyAlignment="1" applyProtection="1">
      <alignment horizontal="center" vertical="center"/>
      <protection hidden="1"/>
    </xf>
    <xf numFmtId="0" fontId="74" fillId="33" borderId="15" xfId="0" applyFont="1" applyFill="1" applyBorder="1" applyAlignment="1" applyProtection="1">
      <alignment horizontal="center" vertical="center"/>
      <protection hidden="1"/>
    </xf>
    <xf numFmtId="0" fontId="74" fillId="33" borderId="12" xfId="0" applyFont="1" applyFill="1" applyBorder="1" applyAlignment="1" applyProtection="1">
      <alignment horizontal="center" vertical="center"/>
      <protection hidden="1"/>
    </xf>
    <xf numFmtId="0" fontId="74" fillId="33" borderId="16" xfId="0" applyFont="1" applyFill="1" applyBorder="1" applyAlignment="1" applyProtection="1">
      <alignment horizontal="center" vertical="center"/>
      <protection hidden="1"/>
    </xf>
    <xf numFmtId="0" fontId="74" fillId="33" borderId="13" xfId="0" applyFont="1" applyFill="1" applyBorder="1" applyAlignment="1" applyProtection="1">
      <alignment horizontal="center" vertical="center" wrapText="1"/>
      <protection hidden="1"/>
    </xf>
    <xf numFmtId="14" fontId="64" fillId="0" borderId="10" xfId="0" applyNumberFormat="1" applyFont="1" applyBorder="1" applyAlignment="1" applyProtection="1">
      <alignment horizontal="left" vertical="top"/>
      <protection/>
    </xf>
    <xf numFmtId="0" fontId="66" fillId="0" borderId="10" xfId="0" applyFont="1" applyFill="1" applyBorder="1" applyAlignment="1" applyProtection="1">
      <alignment horizontal="left" vertical="top" wrapText="1"/>
      <protection hidden="1"/>
    </xf>
    <xf numFmtId="0" fontId="65" fillId="33" borderId="10" xfId="0" applyFont="1" applyFill="1" applyBorder="1" applyAlignment="1" applyProtection="1">
      <alignment horizontal="center"/>
      <protection hidden="1" locked="0"/>
    </xf>
    <xf numFmtId="0" fontId="65" fillId="33" borderId="11" xfId="0" applyFont="1" applyFill="1" applyBorder="1" applyAlignment="1" applyProtection="1">
      <alignment horizontal="left" vertical="top" wrapText="1"/>
      <protection hidden="1"/>
    </xf>
    <xf numFmtId="2" fontId="78" fillId="33" borderId="19" xfId="0" applyNumberFormat="1" applyFont="1" applyFill="1" applyBorder="1" applyAlignment="1" applyProtection="1">
      <alignment horizontal="center"/>
      <protection hidden="1"/>
    </xf>
    <xf numFmtId="2" fontId="78" fillId="33" borderId="20" xfId="0" applyNumberFormat="1" applyFont="1" applyFill="1" applyBorder="1" applyAlignment="1" applyProtection="1">
      <alignment horizontal="center"/>
      <protection hidden="1"/>
    </xf>
    <xf numFmtId="2" fontId="78" fillId="33" borderId="21" xfId="0" applyNumberFormat="1" applyFont="1" applyFill="1" applyBorder="1" applyAlignment="1" applyProtection="1">
      <alignment horizontal="center"/>
      <protection hidden="1"/>
    </xf>
    <xf numFmtId="0" fontId="64" fillId="33" borderId="0" xfId="0" applyFont="1" applyFill="1" applyAlignment="1" applyProtection="1">
      <alignment horizontal="left"/>
      <protection hidden="1"/>
    </xf>
    <xf numFmtId="0" fontId="64" fillId="33" borderId="0" xfId="0" applyFont="1" applyFill="1" applyAlignment="1" applyProtection="1">
      <alignment horizontal="left" vertical="top"/>
      <protection hidden="1"/>
    </xf>
    <xf numFmtId="0" fontId="64" fillId="33" borderId="0" xfId="0" applyFont="1" applyFill="1" applyBorder="1" applyAlignment="1" applyProtection="1">
      <alignment horizontal="center" vertical="top"/>
      <protection hidden="1"/>
    </xf>
    <xf numFmtId="0" fontId="64" fillId="0" borderId="0" xfId="0" applyFont="1" applyFill="1" applyAlignment="1" applyProtection="1">
      <alignment horizontal="left" vertical="top"/>
      <protection hidden="1"/>
    </xf>
    <xf numFmtId="0" fontId="65" fillId="33" borderId="10" xfId="0" applyFont="1" applyFill="1" applyBorder="1" applyAlignment="1" applyProtection="1">
      <alignment horizontal="left" vertical="top" wrapText="1"/>
      <protection hidden="1"/>
    </xf>
    <xf numFmtId="0" fontId="64" fillId="33" borderId="0" xfId="0" applyFont="1" applyFill="1" applyBorder="1" applyAlignment="1" applyProtection="1">
      <alignment horizontal="left" vertical="top" wrapText="1"/>
      <protection hidden="1"/>
    </xf>
    <xf numFmtId="0" fontId="64" fillId="33" borderId="17" xfId="0" applyNumberFormat="1" applyFont="1" applyFill="1" applyBorder="1" applyAlignment="1" applyProtection="1">
      <alignment horizontal="left" vertical="top" wrapText="1"/>
      <protection hidden="1"/>
    </xf>
    <xf numFmtId="0" fontId="64" fillId="33" borderId="11" xfId="0" applyNumberFormat="1" applyFont="1" applyFill="1" applyBorder="1" applyAlignment="1" applyProtection="1">
      <alignment horizontal="left" vertical="top" wrapText="1"/>
      <protection hidden="1"/>
    </xf>
    <xf numFmtId="0" fontId="64" fillId="33" borderId="18" xfId="0" applyNumberFormat="1" applyFont="1" applyFill="1" applyBorder="1" applyAlignment="1" applyProtection="1">
      <alignment horizontal="left" vertical="top" wrapText="1"/>
      <protection hidden="1"/>
    </xf>
    <xf numFmtId="0" fontId="64" fillId="33" borderId="17" xfId="0" applyFont="1" applyFill="1" applyBorder="1" applyAlignment="1" applyProtection="1">
      <alignment horizontal="left" vertical="top" wrapText="1"/>
      <protection hidden="1"/>
    </xf>
    <xf numFmtId="0" fontId="64" fillId="33" borderId="11" xfId="0" applyFont="1" applyFill="1" applyBorder="1" applyAlignment="1" applyProtection="1">
      <alignment horizontal="left" vertical="top" wrapText="1"/>
      <protection hidden="1"/>
    </xf>
    <xf numFmtId="0" fontId="64" fillId="33" borderId="18" xfId="0" applyFont="1" applyFill="1" applyBorder="1" applyAlignment="1" applyProtection="1">
      <alignment horizontal="left" vertical="top" wrapText="1"/>
      <protection hidden="1"/>
    </xf>
    <xf numFmtId="0" fontId="9" fillId="33" borderId="0" xfId="0" applyNumberFormat="1" applyFont="1" applyFill="1" applyBorder="1" applyAlignment="1" applyProtection="1">
      <alignment horizontal="left" vertical="top" wrapText="1"/>
      <protection hidden="1"/>
    </xf>
    <xf numFmtId="0" fontId="65" fillId="33" borderId="0" xfId="0" applyFont="1" applyFill="1" applyBorder="1" applyAlignment="1" applyProtection="1">
      <alignment horizontal="left" vertical="top" wrapText="1"/>
      <protection hidden="1"/>
    </xf>
    <xf numFmtId="0" fontId="66" fillId="33" borderId="0" xfId="0" applyFont="1" applyFill="1" applyBorder="1" applyAlignment="1" applyProtection="1">
      <alignment horizontal="left" vertical="top" wrapText="1"/>
      <protection hidden="1"/>
    </xf>
    <xf numFmtId="14" fontId="65" fillId="33" borderId="10" xfId="0" applyNumberFormat="1" applyFont="1" applyFill="1" applyBorder="1" applyAlignment="1" applyProtection="1">
      <alignment horizontal="center"/>
      <protection hidden="1"/>
    </xf>
    <xf numFmtId="49" fontId="65" fillId="33" borderId="10" xfId="0" applyNumberFormat="1" applyFont="1" applyFill="1" applyBorder="1" applyAlignment="1" applyProtection="1">
      <alignment horizontal="center" wrapText="1"/>
      <protection hidden="1"/>
    </xf>
    <xf numFmtId="0" fontId="65" fillId="33" borderId="10" xfId="0" applyFont="1" applyFill="1" applyBorder="1" applyAlignment="1" applyProtection="1">
      <alignment horizontal="center" wrapText="1"/>
      <protection hidden="1"/>
    </xf>
    <xf numFmtId="0" fontId="74" fillId="33" borderId="15" xfId="0" applyFont="1" applyFill="1" applyBorder="1" applyAlignment="1" applyProtection="1">
      <alignment horizontal="center" vertical="center" wrapText="1"/>
      <protection hidden="1"/>
    </xf>
    <xf numFmtId="0" fontId="74" fillId="33" borderId="12" xfId="0" applyFont="1" applyFill="1" applyBorder="1" applyAlignment="1" applyProtection="1">
      <alignment horizontal="center" vertical="center" wrapText="1"/>
      <protection hidden="1"/>
    </xf>
    <xf numFmtId="0" fontId="74" fillId="33" borderId="16" xfId="0" applyFont="1" applyFill="1" applyBorder="1" applyAlignment="1" applyProtection="1">
      <alignment horizontal="center" vertical="center" wrapText="1"/>
      <protection hidden="1"/>
    </xf>
    <xf numFmtId="0" fontId="65" fillId="33" borderId="10" xfId="0" applyFont="1" applyFill="1" applyBorder="1" applyAlignment="1" applyProtection="1">
      <alignment horizontal="center"/>
      <protection hidden="1"/>
    </xf>
    <xf numFmtId="0" fontId="64" fillId="33" borderId="13" xfId="0" applyNumberFormat="1" applyFont="1" applyFill="1" applyBorder="1" applyAlignment="1" applyProtection="1">
      <alignment horizontal="left" vertical="top" wrapText="1"/>
      <protection/>
    </xf>
    <xf numFmtId="0" fontId="74" fillId="33" borderId="0" xfId="0" applyFont="1" applyFill="1" applyBorder="1" applyAlignment="1" applyProtection="1">
      <alignment horizontal="left" vertical="top" wrapText="1"/>
      <protection hidden="1"/>
    </xf>
    <xf numFmtId="0" fontId="64" fillId="33" borderId="0" xfId="0" applyFont="1" applyFill="1" applyAlignment="1" applyProtection="1">
      <alignment horizontal="right"/>
      <protection hidden="1"/>
    </xf>
    <xf numFmtId="0" fontId="64" fillId="33" borderId="0" xfId="0" applyFont="1" applyFill="1" applyAlignment="1" applyProtection="1">
      <alignment horizontal="justify" wrapText="1"/>
      <protection hidden="1"/>
    </xf>
    <xf numFmtId="0" fontId="65" fillId="0" borderId="10" xfId="0" applyFont="1" applyFill="1" applyBorder="1" applyAlignment="1" applyProtection="1">
      <alignment horizontal="right"/>
      <protection hidden="1"/>
    </xf>
    <xf numFmtId="0" fontId="65" fillId="0" borderId="10" xfId="0" applyFont="1" applyFill="1" applyBorder="1" applyAlignment="1" applyProtection="1">
      <alignment horizontal="center"/>
      <protection hidden="1"/>
    </xf>
    <xf numFmtId="0" fontId="65" fillId="33" borderId="0" xfId="0" applyFont="1" applyFill="1" applyAlignment="1" applyProtection="1">
      <alignment horizontal="center" vertical="top"/>
      <protection hidden="1"/>
    </xf>
    <xf numFmtId="0" fontId="66" fillId="36" borderId="0" xfId="0" applyFont="1" applyFill="1" applyAlignment="1" applyProtection="1">
      <alignment horizontal="left" vertical="top" wrapText="1"/>
      <protection hidden="1" locked="0"/>
    </xf>
    <xf numFmtId="0" fontId="64" fillId="33" borderId="0" xfId="0" applyFont="1" applyFill="1" applyAlignment="1" applyProtection="1">
      <alignment horizontal="center"/>
      <protection hidden="1"/>
    </xf>
    <xf numFmtId="0" fontId="64" fillId="0" borderId="10" xfId="0" applyFont="1" applyBorder="1" applyAlignment="1" applyProtection="1">
      <alignment horizontal="center"/>
      <protection hidden="1"/>
    </xf>
    <xf numFmtId="14" fontId="65" fillId="33" borderId="11" xfId="0" applyNumberFormat="1" applyFont="1" applyFill="1" applyBorder="1" applyAlignment="1" applyProtection="1">
      <alignment horizontal="right" wrapText="1"/>
      <protection hidden="1" locked="0"/>
    </xf>
    <xf numFmtId="0" fontId="68" fillId="33" borderId="10" xfId="0" applyFont="1" applyFill="1" applyBorder="1" applyAlignment="1" applyProtection="1">
      <alignment horizontal="right" wrapText="1"/>
      <protection hidden="1"/>
    </xf>
    <xf numFmtId="0" fontId="74" fillId="33" borderId="12" xfId="0" applyFont="1" applyFill="1" applyBorder="1" applyAlignment="1" applyProtection="1">
      <alignment horizontal="center" vertical="top"/>
      <protection hidden="1"/>
    </xf>
    <xf numFmtId="0" fontId="66" fillId="33" borderId="10" xfId="0" applyFont="1" applyFill="1" applyBorder="1" applyAlignment="1" applyProtection="1">
      <alignment horizontal="center"/>
      <protection hidden="1"/>
    </xf>
    <xf numFmtId="0" fontId="66" fillId="33" borderId="10" xfId="0" applyFont="1" applyFill="1" applyBorder="1" applyAlignment="1" applyProtection="1">
      <alignment horizontal="left" vertical="top"/>
      <protection hidden="1"/>
    </xf>
    <xf numFmtId="0" fontId="66" fillId="36" borderId="0" xfId="0" applyFont="1" applyFill="1" applyAlignment="1" applyProtection="1">
      <alignment horizontal="left" vertical="top"/>
      <protection hidden="1" locked="0"/>
    </xf>
    <xf numFmtId="0" fontId="69" fillId="36" borderId="10" xfId="0" applyFont="1" applyFill="1" applyBorder="1" applyAlignment="1" applyProtection="1">
      <alignment horizontal="left" vertical="top" wrapText="1"/>
      <protection hidden="1" locked="0"/>
    </xf>
    <xf numFmtId="0" fontId="66" fillId="36" borderId="10" xfId="0" applyFont="1" applyFill="1" applyBorder="1" applyAlignment="1" applyProtection="1">
      <alignment horizontal="left" vertical="top" wrapText="1"/>
      <protection hidden="1" locked="0"/>
    </xf>
    <xf numFmtId="0" fontId="69" fillId="33" borderId="12" xfId="0" applyFont="1" applyFill="1" applyBorder="1" applyAlignment="1" applyProtection="1">
      <alignment horizontal="left" vertical="top" wrapText="1"/>
      <protection hidden="1"/>
    </xf>
    <xf numFmtId="0" fontId="69" fillId="0" borderId="0" xfId="0" applyFont="1" applyFill="1" applyBorder="1" applyAlignment="1" applyProtection="1">
      <alignment horizontal="center" vertical="top"/>
      <protection/>
    </xf>
    <xf numFmtId="0" fontId="69" fillId="33" borderId="0" xfId="0" applyFont="1" applyFill="1" applyAlignment="1" applyProtection="1">
      <alignment horizontal="center"/>
      <protection hidden="1"/>
    </xf>
    <xf numFmtId="0" fontId="64" fillId="33" borderId="10" xfId="0" applyFont="1" applyFill="1" applyBorder="1" applyAlignment="1" applyProtection="1">
      <alignment horizont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b val="0"/>
        <i val="0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1" defaultTableStyle="TableStyleMedium2" defaultPivotStyle="PivotStyleLight16">
    <tableStyle name="прейскурант" pivot="0" count="1">
      <tableStyleElement type="wholeTabl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61" name="Таблица61" displayName="Таблица61" ref="BA67:BC78" comment="" totalsRowShown="0">
  <autoFilter ref="BA67:BC78"/>
  <tableColumns count="3">
    <tableColumn id="1" name="№ п/п"/>
    <tableColumn id="2" name="Столбец1"/>
    <tableColumn id="3" name="Стоимость за единицу в б.р"/>
  </tableColumns>
  <tableStyleInfo name="Стиль таблицы 1" showFirstColumn="0" showLastColumn="0" showRowStripes="1" showColumnStripes="0"/>
</table>
</file>

<file path=xl/tables/table2.xml><?xml version="1.0" encoding="utf-8"?>
<table xmlns="http://schemas.openxmlformats.org/spreadsheetml/2006/main" id="1" name="Таблица13" displayName="Таблица13" ref="B4:C22" comment="" totalsRowShown="0">
  <tableColumns count="2">
    <tableColumn id="1" name="Примеры"/>
    <tableColumn id="2" name="Результат преобразования"/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214"/>
  <sheetViews>
    <sheetView tabSelected="1" zoomScaleSheetLayoutView="100" zoomScalePageLayoutView="90" workbookViewId="0" topLeftCell="A1">
      <selection activeCell="W6" sqref="W6:AL6"/>
    </sheetView>
  </sheetViews>
  <sheetFormatPr defaultColWidth="2.28125" defaultRowHeight="15"/>
  <cols>
    <col min="1" max="1" width="2.28125" style="21" customWidth="1"/>
    <col min="2" max="2" width="5.57421875" style="21" customWidth="1"/>
    <col min="3" max="10" width="2.28125" style="21" customWidth="1"/>
    <col min="11" max="11" width="5.57421875" style="21" bestFit="1" customWidth="1"/>
    <col min="12" max="12" width="3.28125" style="21" bestFit="1" customWidth="1"/>
    <col min="13" max="13" width="2.28125" style="21" customWidth="1"/>
    <col min="14" max="14" width="2.7109375" style="21" customWidth="1"/>
    <col min="15" max="15" width="2.00390625" style="21" customWidth="1"/>
    <col min="16" max="18" width="2.28125" style="21" customWidth="1"/>
    <col min="19" max="20" width="2.28125" style="24" customWidth="1"/>
    <col min="21" max="22" width="2.28125" style="21" customWidth="1"/>
    <col min="23" max="23" width="1.28515625" style="21" customWidth="1"/>
    <col min="24" max="24" width="3.140625" style="21" customWidth="1"/>
    <col min="25" max="25" width="1.7109375" style="21" customWidth="1"/>
    <col min="26" max="26" width="3.00390625" style="21" customWidth="1"/>
    <col min="27" max="27" width="4.7109375" style="21" customWidth="1"/>
    <col min="28" max="28" width="2.28125" style="21" customWidth="1"/>
    <col min="29" max="29" width="1.421875" style="21" customWidth="1"/>
    <col min="30" max="30" width="2.28125" style="21" customWidth="1"/>
    <col min="31" max="31" width="3.7109375" style="21" customWidth="1"/>
    <col min="32" max="32" width="2.421875" style="21" customWidth="1"/>
    <col min="33" max="33" width="2.28125" style="21" customWidth="1"/>
    <col min="34" max="34" width="1.7109375" style="21" customWidth="1"/>
    <col min="35" max="35" width="4.8515625" style="21" customWidth="1"/>
    <col min="36" max="38" width="3.00390625" style="21" customWidth="1"/>
    <col min="39" max="39" width="2.28125" style="22" customWidth="1"/>
    <col min="40" max="40" width="3.00390625" style="21" customWidth="1"/>
    <col min="41" max="41" width="0.13671875" style="21" customWidth="1"/>
    <col min="42" max="47" width="2.28125" style="21" customWidth="1"/>
    <col min="48" max="48" width="0.71875" style="21" customWidth="1"/>
    <col min="49" max="50" width="2.28125" style="21" customWidth="1"/>
    <col min="51" max="51" width="2.7109375" style="21" customWidth="1"/>
    <col min="52" max="52" width="2.28125" style="21" customWidth="1"/>
    <col min="53" max="53" width="10.57421875" style="21" hidden="1" customWidth="1"/>
    <col min="54" max="54" width="27.57421875" style="21" hidden="1" customWidth="1"/>
    <col min="55" max="55" width="21.00390625" style="21" hidden="1" customWidth="1"/>
    <col min="56" max="56" width="12.28125" style="21" customWidth="1"/>
    <col min="57" max="57" width="2.28125" style="21" customWidth="1"/>
    <col min="58" max="58" width="22.7109375" style="21" customWidth="1"/>
    <col min="59" max="142" width="2.28125" style="21" customWidth="1"/>
    <col min="143" max="16384" width="2.28125" style="21" customWidth="1"/>
  </cols>
  <sheetData>
    <row r="1" spans="1:55" ht="89.25" customHeight="1">
      <c r="A1" s="79" t="s">
        <v>145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74" t="s">
        <v>91</v>
      </c>
      <c r="BB1" s="75" t="s">
        <v>92</v>
      </c>
      <c r="BC1" s="75" t="s">
        <v>93</v>
      </c>
    </row>
    <row r="2" spans="1:55" ht="201.7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76" t="s">
        <v>94</v>
      </c>
      <c r="BB2" s="77" t="s">
        <v>92</v>
      </c>
      <c r="BC2" s="77" t="s">
        <v>95</v>
      </c>
    </row>
    <row r="3" spans="1:55" s="30" customFormat="1" ht="28.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74" t="s">
        <v>96</v>
      </c>
      <c r="BB3" s="75" t="s">
        <v>92</v>
      </c>
      <c r="BC3" s="75" t="s">
        <v>97</v>
      </c>
    </row>
    <row r="4" spans="1:55" s="30" customFormat="1" ht="1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76" t="s">
        <v>98</v>
      </c>
      <c r="BB4" s="77" t="s">
        <v>99</v>
      </c>
      <c r="BC4" s="77" t="s">
        <v>100</v>
      </c>
    </row>
    <row r="5" spans="1:61" s="70" customFormat="1" ht="20.25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119" t="s">
        <v>51</v>
      </c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74" t="s">
        <v>101</v>
      </c>
      <c r="BB5" s="75" t="s">
        <v>99</v>
      </c>
      <c r="BC5" s="75" t="s">
        <v>102</v>
      </c>
      <c r="BD5" s="30"/>
      <c r="BE5" s="30"/>
      <c r="BF5" s="30"/>
      <c r="BG5" s="30"/>
      <c r="BH5" s="30"/>
      <c r="BI5" s="30"/>
    </row>
    <row r="6" spans="1:55" s="30" customFormat="1" ht="18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80" t="s">
        <v>91</v>
      </c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76" t="s">
        <v>103</v>
      </c>
      <c r="BB6" s="77" t="s">
        <v>99</v>
      </c>
      <c r="BC6" s="77" t="s">
        <v>104</v>
      </c>
    </row>
    <row r="7" spans="1:55" s="30" customFormat="1" ht="23.25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46" t="s">
        <v>45</v>
      </c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74" t="s">
        <v>105</v>
      </c>
      <c r="BB7" s="75" t="s">
        <v>99</v>
      </c>
      <c r="BC7" s="75" t="s">
        <v>147</v>
      </c>
    </row>
    <row r="8" spans="1:55" s="30" customFormat="1" ht="8.25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76" t="s">
        <v>106</v>
      </c>
      <c r="BB8" s="77" t="s">
        <v>99</v>
      </c>
      <c r="BC8" s="77" t="s">
        <v>107</v>
      </c>
    </row>
    <row r="9" spans="1:55" s="30" customFormat="1" ht="21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121" t="s">
        <v>40</v>
      </c>
      <c r="O9" s="121"/>
      <c r="P9" s="121"/>
      <c r="Q9" s="121"/>
      <c r="R9" s="121"/>
      <c r="S9" s="121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74" t="s">
        <v>108</v>
      </c>
      <c r="BB9" s="75" t="s">
        <v>109</v>
      </c>
      <c r="BC9" s="75" t="s">
        <v>110</v>
      </c>
    </row>
    <row r="10" spans="1:55" ht="36" customHeight="1">
      <c r="A10" s="42"/>
      <c r="B10" s="120" t="s">
        <v>88</v>
      </c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76" t="s">
        <v>111</v>
      </c>
      <c r="BB10" s="77" t="s">
        <v>109</v>
      </c>
      <c r="BC10" s="77" t="s">
        <v>112</v>
      </c>
    </row>
    <row r="11" spans="1:55" s="30" customFormat="1" ht="41.25" customHeight="1">
      <c r="A11" s="35"/>
      <c r="B11" s="116" t="s">
        <v>146</v>
      </c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74" t="s">
        <v>113</v>
      </c>
      <c r="BB11" s="75" t="s">
        <v>109</v>
      </c>
      <c r="BC11" s="75" t="s">
        <v>114</v>
      </c>
    </row>
    <row r="12" spans="1:55" s="30" customFormat="1" ht="25.5" customHeight="1">
      <c r="A12" s="35"/>
      <c r="B12" s="67" t="s">
        <v>20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22" t="s">
        <v>6</v>
      </c>
      <c r="M12" s="122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76" t="s">
        <v>115</v>
      </c>
      <c r="BB12" s="77" t="s">
        <v>109</v>
      </c>
      <c r="BC12" s="77" t="s">
        <v>116</v>
      </c>
    </row>
    <row r="13" spans="1:55" s="30" customFormat="1" ht="48.75" customHeight="1">
      <c r="A13" s="35"/>
      <c r="B13" s="99" t="s">
        <v>52</v>
      </c>
      <c r="C13" s="99"/>
      <c r="D13" s="99"/>
      <c r="E13" s="99"/>
      <c r="F13" s="99"/>
      <c r="G13" s="99"/>
      <c r="H13" s="99"/>
      <c r="I13" s="99"/>
      <c r="J13" s="99" t="s">
        <v>70</v>
      </c>
      <c r="K13" s="99"/>
      <c r="L13" s="99"/>
      <c r="M13" s="99"/>
      <c r="N13" s="99"/>
      <c r="O13" s="99"/>
      <c r="P13" s="99"/>
      <c r="Q13" s="99"/>
      <c r="R13" s="99" t="s">
        <v>47</v>
      </c>
      <c r="S13" s="99"/>
      <c r="T13" s="99"/>
      <c r="U13" s="99"/>
      <c r="V13" s="99"/>
      <c r="W13" s="99"/>
      <c r="X13" s="99"/>
      <c r="Y13" s="99"/>
      <c r="Z13" s="99" t="s">
        <v>87</v>
      </c>
      <c r="AA13" s="99"/>
      <c r="AB13" s="99"/>
      <c r="AC13" s="99"/>
      <c r="AD13" s="99"/>
      <c r="AE13" s="99"/>
      <c r="AF13" s="99" t="s">
        <v>90</v>
      </c>
      <c r="AG13" s="99"/>
      <c r="AH13" s="99"/>
      <c r="AI13" s="99"/>
      <c r="AJ13" s="99"/>
      <c r="AK13" s="99"/>
      <c r="AL13" s="99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74" t="s">
        <v>117</v>
      </c>
      <c r="BB13" s="78" t="s">
        <v>148</v>
      </c>
      <c r="BC13" s="75" t="s">
        <v>118</v>
      </c>
    </row>
    <row r="14" spans="1:55" ht="27.75" customHeight="1">
      <c r="A14" s="42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76" t="s">
        <v>119</v>
      </c>
      <c r="BB14" s="77" t="s">
        <v>120</v>
      </c>
      <c r="BC14" s="77" t="s">
        <v>121</v>
      </c>
    </row>
    <row r="15" spans="1:55" ht="32.25" customHeight="1">
      <c r="A15" s="42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74" t="s">
        <v>122</v>
      </c>
      <c r="BB15" s="75" t="s">
        <v>120</v>
      </c>
      <c r="BC15" s="75" t="s">
        <v>123</v>
      </c>
    </row>
    <row r="16" spans="1:55" ht="27.75" customHeight="1">
      <c r="A16" s="42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76" t="s">
        <v>124</v>
      </c>
      <c r="BB16" s="77" t="s">
        <v>120</v>
      </c>
      <c r="BC16" s="77" t="s">
        <v>125</v>
      </c>
    </row>
    <row r="17" spans="1:55" ht="32.25" customHeight="1">
      <c r="A17" s="42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74" t="s">
        <v>46</v>
      </c>
      <c r="BB17" s="75" t="s">
        <v>126</v>
      </c>
      <c r="BC17" s="75" t="s">
        <v>127</v>
      </c>
    </row>
    <row r="18" spans="1:55" ht="27.75" customHeight="1">
      <c r="A18" s="42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76" t="s">
        <v>128</v>
      </c>
      <c r="BB18" s="77" t="s">
        <v>126</v>
      </c>
      <c r="BC18" s="77" t="s">
        <v>129</v>
      </c>
    </row>
    <row r="19" spans="1:55" ht="27.75" customHeight="1">
      <c r="A19" s="42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74" t="s">
        <v>130</v>
      </c>
      <c r="BB19" s="75" t="s">
        <v>126</v>
      </c>
      <c r="BC19" s="75" t="s">
        <v>149</v>
      </c>
    </row>
    <row r="20" spans="1:55" ht="27.75" customHeight="1">
      <c r="A20" s="42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76" t="s">
        <v>131</v>
      </c>
      <c r="BB20" s="77" t="s">
        <v>132</v>
      </c>
      <c r="BC20" s="77" t="s">
        <v>133</v>
      </c>
    </row>
    <row r="21" spans="1:55" ht="27.75" customHeight="1">
      <c r="A21" s="42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74" t="s">
        <v>134</v>
      </c>
      <c r="BB21" s="75" t="s">
        <v>132</v>
      </c>
      <c r="BC21" s="75" t="s">
        <v>135</v>
      </c>
    </row>
    <row r="22" spans="1:55" s="30" customFormat="1" ht="40.5" customHeight="1">
      <c r="A22" s="35"/>
      <c r="B22" s="178" t="s">
        <v>85</v>
      </c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76" t="s">
        <v>136</v>
      </c>
      <c r="BB22" s="77" t="s">
        <v>150</v>
      </c>
      <c r="BC22" s="77" t="s">
        <v>137</v>
      </c>
    </row>
    <row r="23" spans="1:55" ht="31.5" customHeight="1">
      <c r="A23" s="42"/>
      <c r="B23" s="102" t="s">
        <v>89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74" t="s">
        <v>138</v>
      </c>
      <c r="BB23" s="75" t="s">
        <v>150</v>
      </c>
      <c r="BC23" s="75" t="s">
        <v>139</v>
      </c>
    </row>
    <row r="24" spans="1:55" s="30" customFormat="1" ht="27" customHeight="1">
      <c r="A24" s="35"/>
      <c r="B24" s="116" t="s">
        <v>84</v>
      </c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76" t="s">
        <v>140</v>
      </c>
      <c r="BB24" s="77" t="s">
        <v>150</v>
      </c>
      <c r="BC24" s="77" t="s">
        <v>141</v>
      </c>
    </row>
    <row r="25" spans="1:55" ht="24.75" customHeight="1">
      <c r="A25" s="42"/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74" t="s">
        <v>142</v>
      </c>
      <c r="BB25" s="75" t="s">
        <v>151</v>
      </c>
      <c r="BC25" s="75" t="s">
        <v>143</v>
      </c>
    </row>
    <row r="26" spans="1:55" s="30" customFormat="1" ht="14.25" customHeight="1">
      <c r="A26" s="35"/>
      <c r="B26" s="172" t="s">
        <v>48</v>
      </c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76" t="s">
        <v>144</v>
      </c>
      <c r="BB26" s="77" t="s">
        <v>151</v>
      </c>
      <c r="BC26" s="77" t="s">
        <v>152</v>
      </c>
    </row>
    <row r="27" spans="1:52" s="30" customFormat="1" ht="19.5">
      <c r="A27" s="35"/>
      <c r="B27" s="117" t="s">
        <v>50</v>
      </c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66"/>
      <c r="AL27" s="66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</row>
    <row r="28" spans="1:52" ht="24.75" customHeight="1">
      <c r="A28" s="42"/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</row>
    <row r="29" spans="1:52" s="30" customFormat="1" ht="19.5">
      <c r="A29" s="35"/>
      <c r="B29" s="117" t="s">
        <v>49</v>
      </c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</row>
    <row r="30" spans="1:52" ht="19.5">
      <c r="A30" s="42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</row>
    <row r="31" spans="1:52" s="30" customFormat="1" ht="12.75" customHeight="1">
      <c r="A31" s="35"/>
      <c r="B31" s="172" t="s">
        <v>41</v>
      </c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</row>
    <row r="32" spans="1:53" s="30" customFormat="1" ht="19.5">
      <c r="A32" s="35"/>
      <c r="B32" s="117" t="s">
        <v>42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65" t="s">
        <v>53</v>
      </c>
    </row>
    <row r="33" spans="1:53" s="30" customFormat="1" ht="12" customHeight="1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47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0" t="s">
        <v>54</v>
      </c>
    </row>
    <row r="34" spans="1:53" s="30" customFormat="1" ht="19.5">
      <c r="A34" s="35"/>
      <c r="B34" s="179" t="s">
        <v>43</v>
      </c>
      <c r="C34" s="179"/>
      <c r="D34" s="179"/>
      <c r="E34" s="179"/>
      <c r="F34" s="179"/>
      <c r="G34" s="179"/>
      <c r="H34" s="173"/>
      <c r="I34" s="173"/>
      <c r="J34" s="173"/>
      <c r="K34" s="173"/>
      <c r="L34" s="173"/>
      <c r="M34" s="173"/>
      <c r="N34" s="173"/>
      <c r="O34" s="173"/>
      <c r="P34" s="173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0" t="s">
        <v>55</v>
      </c>
    </row>
    <row r="35" spans="1:53" s="30" customFormat="1" ht="12.75" customHeight="1">
      <c r="A35" s="35"/>
      <c r="B35" s="35"/>
      <c r="C35" s="35"/>
      <c r="D35" s="35"/>
      <c r="E35" s="35"/>
      <c r="F35" s="35"/>
      <c r="G35" s="35"/>
      <c r="H35" s="101" t="s">
        <v>11</v>
      </c>
      <c r="I35" s="101"/>
      <c r="J35" s="101"/>
      <c r="K35" s="101"/>
      <c r="L35" s="101"/>
      <c r="M35" s="101"/>
      <c r="N35" s="101"/>
      <c r="O35" s="101"/>
      <c r="P35" s="101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0" t="s">
        <v>56</v>
      </c>
    </row>
    <row r="36" spans="1:53" s="30" customFormat="1" ht="19.5">
      <c r="A36" s="35"/>
      <c r="B36" s="180" t="s">
        <v>44</v>
      </c>
      <c r="C36" s="180"/>
      <c r="D36" s="180"/>
      <c r="E36" s="180"/>
      <c r="F36" s="180"/>
      <c r="G36" s="180"/>
      <c r="H36" s="174"/>
      <c r="I36" s="174"/>
      <c r="J36" s="174"/>
      <c r="K36" s="174"/>
      <c r="L36" s="174"/>
      <c r="M36" s="174"/>
      <c r="N36" s="174"/>
      <c r="O36" s="174"/>
      <c r="P36" s="174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0" t="s">
        <v>83</v>
      </c>
    </row>
    <row r="37" spans="1:52" s="30" customFormat="1" ht="15">
      <c r="A37" s="35"/>
      <c r="B37" s="35"/>
      <c r="C37" s="35"/>
      <c r="D37" s="35"/>
      <c r="E37" s="35"/>
      <c r="F37" s="35"/>
      <c r="G37" s="35"/>
      <c r="H37" s="101" t="s">
        <v>11</v>
      </c>
      <c r="I37" s="101"/>
      <c r="J37" s="101"/>
      <c r="K37" s="101"/>
      <c r="L37" s="101"/>
      <c r="M37" s="101"/>
      <c r="N37" s="101"/>
      <c r="O37" s="101"/>
      <c r="P37" s="101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</row>
    <row r="38" spans="1:52" s="30" customFormat="1" ht="15">
      <c r="A38" s="47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</row>
    <row r="39" spans="1:53" s="30" customFormat="1" ht="17.25" customHeight="1">
      <c r="A39" s="47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0" t="s">
        <v>82</v>
      </c>
    </row>
    <row r="40" spans="1:53" s="30" customFormat="1" ht="15" customHeight="1">
      <c r="A40" s="83" t="s">
        <v>0</v>
      </c>
      <c r="B40" s="83"/>
      <c r="C40" s="83"/>
      <c r="D40" s="83"/>
      <c r="E40" s="83"/>
      <c r="F40" s="83"/>
      <c r="G40" s="83"/>
      <c r="H40" s="83"/>
      <c r="I40" s="83"/>
      <c r="J40" s="14"/>
      <c r="K40" s="14"/>
      <c r="L40" s="14"/>
      <c r="M40" s="14"/>
      <c r="N40" s="14"/>
      <c r="O40" s="14"/>
      <c r="P40" s="14"/>
      <c r="Q40" s="14"/>
      <c r="R40" s="14"/>
      <c r="S40" s="15"/>
      <c r="T40" s="15"/>
      <c r="U40" s="14"/>
      <c r="V40" s="14"/>
      <c r="W40" s="17" t="s">
        <v>22</v>
      </c>
      <c r="X40" s="14"/>
      <c r="Y40" s="14"/>
      <c r="Z40" s="14"/>
      <c r="AA40" s="14"/>
      <c r="AB40" s="14"/>
      <c r="AC40" s="14"/>
      <c r="AD40" s="14"/>
      <c r="AE40" s="14"/>
      <c r="AF40" s="133"/>
      <c r="AG40" s="133"/>
      <c r="AH40" s="133"/>
      <c r="AI40" s="133"/>
      <c r="AJ40" s="133"/>
      <c r="AK40" s="133"/>
      <c r="AL40" s="133"/>
      <c r="AM40" s="13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0" t="s">
        <v>81</v>
      </c>
    </row>
    <row r="41" spans="1:52" s="30" customFormat="1" ht="23.25" customHeight="1">
      <c r="A41" s="84" t="str">
        <f>VLOOKUP($W$6,$BA$1:$BG$29,2,0)</f>
        <v>Брестское областное управление Госпромнадзора
Юридический адрес:
224032, г.Брест, ул.Советской Конституции, 30-2
Банковские реквизиты:
p/с BY59AKBB36429000035991000000
в ОАО "АСБ Беларусбанк",
Юридический адрес: 
220089 г.Минск, ул.Дзержинского, 18
Код банка AKBBBY2X
УНП 200884395 ОКПО 00015482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15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7" t="s">
        <v>6</v>
      </c>
      <c r="AF41" s="170"/>
      <c r="AG41" s="170"/>
      <c r="AH41" s="170"/>
      <c r="AI41" s="170"/>
      <c r="AJ41" s="170"/>
      <c r="AK41" s="170"/>
      <c r="AL41" s="40" t="s">
        <v>5</v>
      </c>
      <c r="AM41" s="13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</row>
    <row r="42" spans="1:52" s="30" customFormat="1" ht="16.5" customHeight="1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15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3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</row>
    <row r="43" spans="1:52" s="30" customFormat="1" ht="27.75" customHeight="1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15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3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</row>
    <row r="44" spans="1:52" s="30" customFormat="1" ht="27.75" customHeight="1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15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3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</row>
    <row r="45" spans="1:53" s="30" customFormat="1" ht="19.5" customHeight="1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15"/>
      <c r="U45" s="14"/>
      <c r="V45" s="14"/>
      <c r="W45" s="33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3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48"/>
    </row>
    <row r="46" spans="1:53" s="30" customFormat="1" ht="76.5" customHeight="1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15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3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48"/>
    </row>
    <row r="47" spans="1:52" s="30" customFormat="1" ht="8.25" customHeight="1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15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3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</row>
    <row r="48" spans="1:52" s="30" customFormat="1" ht="15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5"/>
      <c r="T48" s="15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3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</row>
    <row r="49" spans="1:53" s="30" customFormat="1" ht="13.5" customHeight="1">
      <c r="A49" s="83" t="s">
        <v>1</v>
      </c>
      <c r="B49" s="83"/>
      <c r="C49" s="83"/>
      <c r="D49" s="83"/>
      <c r="E49" s="83"/>
      <c r="F49" s="83"/>
      <c r="G49" s="14"/>
      <c r="H49" s="14"/>
      <c r="I49" s="132" t="str">
        <f>B10</f>
        <v>Указать полное наименование владельца (вместо данного текста)</v>
      </c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43"/>
    </row>
    <row r="50" spans="1:52" s="43" customFormat="1" ht="37.5" customHeight="1">
      <c r="A50" s="14"/>
      <c r="B50" s="14"/>
      <c r="C50" s="14"/>
      <c r="D50" s="14"/>
      <c r="E50" s="14"/>
      <c r="F50" s="14"/>
      <c r="G50" s="14"/>
      <c r="H50" s="14"/>
      <c r="I50" s="85">
        <f>B28</f>
        <v>0</v>
      </c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14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</row>
    <row r="51" spans="1:52" s="43" customFormat="1" ht="63" customHeight="1">
      <c r="A51" s="83" t="s">
        <v>18</v>
      </c>
      <c r="B51" s="83"/>
      <c r="C51" s="83"/>
      <c r="D51" s="83"/>
      <c r="E51" s="83"/>
      <c r="F51" s="83"/>
      <c r="G51" s="14"/>
      <c r="H51" s="14"/>
      <c r="I51" s="132">
        <f>B30</f>
        <v>0</v>
      </c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</row>
    <row r="52" spans="1:52" s="43" customFormat="1" ht="12" customHeight="1">
      <c r="A52" s="14"/>
      <c r="B52" s="14"/>
      <c r="C52" s="14"/>
      <c r="D52" s="14"/>
      <c r="E52" s="14"/>
      <c r="F52" s="14"/>
      <c r="G52" s="14"/>
      <c r="H52" s="14"/>
      <c r="I52" s="68" t="s">
        <v>27</v>
      </c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13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</row>
    <row r="53" spans="1:52" s="43" customFormat="1" ht="18" customHeight="1">
      <c r="A53" s="84" t="s">
        <v>26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131">
        <f>N12</f>
        <v>0</v>
      </c>
      <c r="U53" s="131"/>
      <c r="V53" s="131"/>
      <c r="W53" s="131"/>
      <c r="X53" s="131"/>
      <c r="Y53" s="131"/>
      <c r="Z53" s="131"/>
      <c r="AA53" s="36" t="s">
        <v>20</v>
      </c>
      <c r="AB53" s="86">
        <f>C12</f>
        <v>0</v>
      </c>
      <c r="AC53" s="87"/>
      <c r="AD53" s="87"/>
      <c r="AE53" s="87"/>
      <c r="AF53" s="87"/>
      <c r="AG53" s="87"/>
      <c r="AH53" s="87"/>
      <c r="AI53" s="37"/>
      <c r="AJ53" s="37"/>
      <c r="AK53" s="37"/>
      <c r="AL53" s="41"/>
      <c r="AM53" s="13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9"/>
      <c r="AZ53" s="35"/>
    </row>
    <row r="54" spans="1:52" s="43" customFormat="1" ht="10.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5"/>
      <c r="T54" s="15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3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9"/>
      <c r="AZ54" s="35"/>
    </row>
    <row r="55" spans="1:52" s="43" customFormat="1" ht="47.25" customHeight="1">
      <c r="A55" s="130" t="s">
        <v>39</v>
      </c>
      <c r="B55" s="130"/>
      <c r="C55" s="130"/>
      <c r="D55" s="127" t="s">
        <v>7</v>
      </c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9"/>
      <c r="X55" s="112" t="s">
        <v>8</v>
      </c>
      <c r="Y55" s="113"/>
      <c r="Z55" s="114"/>
      <c r="AA55" s="104" t="s">
        <v>35</v>
      </c>
      <c r="AB55" s="104"/>
      <c r="AC55" s="104"/>
      <c r="AD55" s="104" t="s">
        <v>32</v>
      </c>
      <c r="AE55" s="104"/>
      <c r="AF55" s="104"/>
      <c r="AG55" s="104" t="s">
        <v>33</v>
      </c>
      <c r="AH55" s="104"/>
      <c r="AI55" s="104"/>
      <c r="AJ55" s="112" t="s">
        <v>34</v>
      </c>
      <c r="AK55" s="113"/>
      <c r="AL55" s="114"/>
      <c r="AM55" s="13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9"/>
      <c r="AZ55" s="35"/>
    </row>
    <row r="56" spans="1:52" s="43" customFormat="1" ht="30" customHeight="1">
      <c r="A56" s="105"/>
      <c r="B56" s="106"/>
      <c r="C56" s="107"/>
      <c r="D56" s="91" t="e">
        <f>VLOOKUP(A56,$BA$67:$BC$77,2,0)</f>
        <v>#N/A</v>
      </c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3"/>
      <c r="X56" s="94"/>
      <c r="Y56" s="95"/>
      <c r="Z56" s="96"/>
      <c r="AA56" s="97" t="e">
        <f>VLOOKUP(A56,$BA$67:$BC$77,3,0)</f>
        <v>#N/A</v>
      </c>
      <c r="AB56" s="95"/>
      <c r="AC56" s="96"/>
      <c r="AD56" s="98" t="e">
        <f aca="true" t="shared" si="0" ref="AD56:AD63">X56*AA56</f>
        <v>#N/A</v>
      </c>
      <c r="AE56" s="98"/>
      <c r="AF56" s="98"/>
      <c r="AG56" s="98" t="e">
        <f aca="true" t="shared" si="1" ref="AG56:AG63">ROUND(AD56*0.2,2)</f>
        <v>#N/A</v>
      </c>
      <c r="AH56" s="98"/>
      <c r="AI56" s="98"/>
      <c r="AJ56" s="109" t="e">
        <f aca="true" t="shared" si="2" ref="AJ56:AJ63">AD56+AG56</f>
        <v>#N/A</v>
      </c>
      <c r="AK56" s="110"/>
      <c r="AL56" s="111"/>
      <c r="AM56" s="13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9"/>
      <c r="AZ56" s="35"/>
    </row>
    <row r="57" spans="1:52" s="43" customFormat="1" ht="30" customHeight="1">
      <c r="A57" s="105"/>
      <c r="B57" s="106"/>
      <c r="C57" s="107"/>
      <c r="D57" s="91" t="e">
        <f aca="true" t="shared" si="3" ref="D57:D63">VLOOKUP(A57,$BA$67:$BC$77,2,0)</f>
        <v>#N/A</v>
      </c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3"/>
      <c r="X57" s="94"/>
      <c r="Y57" s="95"/>
      <c r="Z57" s="96"/>
      <c r="AA57" s="97" t="e">
        <f aca="true" t="shared" si="4" ref="AA57:AA63">VLOOKUP(A57,$BA$67:$BC$77,3,0)</f>
        <v>#N/A</v>
      </c>
      <c r="AB57" s="95"/>
      <c r="AC57" s="96"/>
      <c r="AD57" s="98" t="e">
        <f t="shared" si="0"/>
        <v>#N/A</v>
      </c>
      <c r="AE57" s="98"/>
      <c r="AF57" s="98"/>
      <c r="AG57" s="98" t="e">
        <f t="shared" si="1"/>
        <v>#N/A</v>
      </c>
      <c r="AH57" s="98"/>
      <c r="AI57" s="98"/>
      <c r="AJ57" s="109" t="e">
        <f t="shared" si="2"/>
        <v>#N/A</v>
      </c>
      <c r="AK57" s="110"/>
      <c r="AL57" s="111"/>
      <c r="AM57" s="13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9"/>
      <c r="AZ57" s="35"/>
    </row>
    <row r="58" spans="1:52" s="43" customFormat="1" ht="30" customHeight="1">
      <c r="A58" s="105"/>
      <c r="B58" s="106"/>
      <c r="C58" s="107"/>
      <c r="D58" s="91" t="e">
        <f t="shared" si="3"/>
        <v>#N/A</v>
      </c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3"/>
      <c r="X58" s="94"/>
      <c r="Y58" s="95"/>
      <c r="Z58" s="96"/>
      <c r="AA58" s="97" t="e">
        <f t="shared" si="4"/>
        <v>#N/A</v>
      </c>
      <c r="AB58" s="95"/>
      <c r="AC58" s="96"/>
      <c r="AD58" s="98" t="e">
        <f t="shared" si="0"/>
        <v>#N/A</v>
      </c>
      <c r="AE58" s="98"/>
      <c r="AF58" s="98"/>
      <c r="AG58" s="98" t="e">
        <f t="shared" si="1"/>
        <v>#N/A</v>
      </c>
      <c r="AH58" s="98"/>
      <c r="AI58" s="98"/>
      <c r="AJ58" s="109" t="e">
        <f t="shared" si="2"/>
        <v>#N/A</v>
      </c>
      <c r="AK58" s="110"/>
      <c r="AL58" s="111"/>
      <c r="AM58" s="13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9"/>
      <c r="AZ58" s="35"/>
    </row>
    <row r="59" spans="1:52" s="43" customFormat="1" ht="30" customHeight="1">
      <c r="A59" s="105"/>
      <c r="B59" s="106"/>
      <c r="C59" s="107"/>
      <c r="D59" s="91" t="e">
        <f t="shared" si="3"/>
        <v>#N/A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3"/>
      <c r="X59" s="94"/>
      <c r="Y59" s="95"/>
      <c r="Z59" s="96"/>
      <c r="AA59" s="97" t="e">
        <f t="shared" si="4"/>
        <v>#N/A</v>
      </c>
      <c r="AB59" s="95"/>
      <c r="AC59" s="96"/>
      <c r="AD59" s="98" t="e">
        <f t="shared" si="0"/>
        <v>#N/A</v>
      </c>
      <c r="AE59" s="98"/>
      <c r="AF59" s="98"/>
      <c r="AG59" s="98" t="e">
        <f t="shared" si="1"/>
        <v>#N/A</v>
      </c>
      <c r="AH59" s="98"/>
      <c r="AI59" s="98"/>
      <c r="AJ59" s="109" t="e">
        <f t="shared" si="2"/>
        <v>#N/A</v>
      </c>
      <c r="AK59" s="110"/>
      <c r="AL59" s="111"/>
      <c r="AM59" s="13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9"/>
      <c r="AZ59" s="35"/>
    </row>
    <row r="60" spans="1:52" s="43" customFormat="1" ht="30" customHeight="1">
      <c r="A60" s="105"/>
      <c r="B60" s="106"/>
      <c r="C60" s="107"/>
      <c r="D60" s="91" t="e">
        <f t="shared" si="3"/>
        <v>#N/A</v>
      </c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3"/>
      <c r="X60" s="94"/>
      <c r="Y60" s="95"/>
      <c r="Z60" s="96"/>
      <c r="AA60" s="97" t="e">
        <f t="shared" si="4"/>
        <v>#N/A</v>
      </c>
      <c r="AB60" s="95"/>
      <c r="AC60" s="96"/>
      <c r="AD60" s="98" t="e">
        <f t="shared" si="0"/>
        <v>#N/A</v>
      </c>
      <c r="AE60" s="98"/>
      <c r="AF60" s="98"/>
      <c r="AG60" s="98" t="e">
        <f t="shared" si="1"/>
        <v>#N/A</v>
      </c>
      <c r="AH60" s="98"/>
      <c r="AI60" s="98"/>
      <c r="AJ60" s="109" t="e">
        <f t="shared" si="2"/>
        <v>#N/A</v>
      </c>
      <c r="AK60" s="110"/>
      <c r="AL60" s="111"/>
      <c r="AM60" s="13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9"/>
      <c r="AZ60" s="35"/>
    </row>
    <row r="61" spans="1:52" s="43" customFormat="1" ht="30" customHeight="1">
      <c r="A61" s="105"/>
      <c r="B61" s="106"/>
      <c r="C61" s="107"/>
      <c r="D61" s="91" t="e">
        <f t="shared" si="3"/>
        <v>#N/A</v>
      </c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3"/>
      <c r="X61" s="94"/>
      <c r="Y61" s="95"/>
      <c r="Z61" s="96"/>
      <c r="AA61" s="97" t="e">
        <f t="shared" si="4"/>
        <v>#N/A</v>
      </c>
      <c r="AB61" s="95"/>
      <c r="AC61" s="96"/>
      <c r="AD61" s="98" t="e">
        <f t="shared" si="0"/>
        <v>#N/A</v>
      </c>
      <c r="AE61" s="98"/>
      <c r="AF61" s="98"/>
      <c r="AG61" s="98" t="e">
        <f t="shared" si="1"/>
        <v>#N/A</v>
      </c>
      <c r="AH61" s="98"/>
      <c r="AI61" s="98"/>
      <c r="AJ61" s="109" t="e">
        <f t="shared" si="2"/>
        <v>#N/A</v>
      </c>
      <c r="AK61" s="110"/>
      <c r="AL61" s="111"/>
      <c r="AM61" s="13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9"/>
      <c r="AZ61" s="35"/>
    </row>
    <row r="62" spans="1:52" s="43" customFormat="1" ht="30" customHeight="1">
      <c r="A62" s="105"/>
      <c r="B62" s="106"/>
      <c r="C62" s="107"/>
      <c r="D62" s="91" t="e">
        <f t="shared" si="3"/>
        <v>#N/A</v>
      </c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3"/>
      <c r="X62" s="94"/>
      <c r="Y62" s="95"/>
      <c r="Z62" s="96"/>
      <c r="AA62" s="97" t="e">
        <f t="shared" si="4"/>
        <v>#N/A</v>
      </c>
      <c r="AB62" s="95"/>
      <c r="AC62" s="96"/>
      <c r="AD62" s="98" t="e">
        <f t="shared" si="0"/>
        <v>#N/A</v>
      </c>
      <c r="AE62" s="98"/>
      <c r="AF62" s="98"/>
      <c r="AG62" s="98" t="e">
        <f t="shared" si="1"/>
        <v>#N/A</v>
      </c>
      <c r="AH62" s="98"/>
      <c r="AI62" s="98"/>
      <c r="AJ62" s="109" t="e">
        <f t="shared" si="2"/>
        <v>#N/A</v>
      </c>
      <c r="AK62" s="110"/>
      <c r="AL62" s="111"/>
      <c r="AM62" s="13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9"/>
      <c r="AZ62" s="35"/>
    </row>
    <row r="63" spans="1:52" s="43" customFormat="1" ht="30" customHeight="1">
      <c r="A63" s="144"/>
      <c r="B63" s="145"/>
      <c r="C63" s="146"/>
      <c r="D63" s="147" t="e">
        <f t="shared" si="3"/>
        <v>#N/A</v>
      </c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9"/>
      <c r="X63" s="124"/>
      <c r="Y63" s="125"/>
      <c r="Z63" s="126"/>
      <c r="AA63" s="109" t="e">
        <f t="shared" si="4"/>
        <v>#N/A</v>
      </c>
      <c r="AB63" s="125"/>
      <c r="AC63" s="126"/>
      <c r="AD63" s="98" t="e">
        <f t="shared" si="0"/>
        <v>#N/A</v>
      </c>
      <c r="AE63" s="98"/>
      <c r="AF63" s="98"/>
      <c r="AG63" s="98" t="e">
        <f t="shared" si="1"/>
        <v>#N/A</v>
      </c>
      <c r="AH63" s="98"/>
      <c r="AI63" s="98"/>
      <c r="AJ63" s="109" t="e">
        <f t="shared" si="2"/>
        <v>#N/A</v>
      </c>
      <c r="AK63" s="110"/>
      <c r="AL63" s="111"/>
      <c r="AM63" s="13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</row>
    <row r="64" spans="1:52" s="43" customFormat="1" ht="16.5" customHeight="1" thickBo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5"/>
      <c r="T64" s="14"/>
      <c r="U64" s="14"/>
      <c r="V64" s="17"/>
      <c r="W64" s="14"/>
      <c r="X64" s="19" t="s">
        <v>9</v>
      </c>
      <c r="Y64" s="14"/>
      <c r="Z64" s="14"/>
      <c r="AA64" s="27"/>
      <c r="AB64" s="27"/>
      <c r="AC64" s="27"/>
      <c r="AD64" s="135">
        <f>SUMIF(AD56:AF63,"&gt;0",AD56:AF63)</f>
        <v>0</v>
      </c>
      <c r="AE64" s="136"/>
      <c r="AF64" s="137"/>
      <c r="AG64" s="135">
        <f>SUMIF(AG56:AI63,"&gt;0",AG56:AI63)</f>
        <v>0</v>
      </c>
      <c r="AH64" s="136"/>
      <c r="AI64" s="137"/>
      <c r="AJ64" s="135">
        <f>SUMIF(AJ56:AL63,"&gt;0",AJ56:AL63)</f>
        <v>0</v>
      </c>
      <c r="AK64" s="136"/>
      <c r="AL64" s="137"/>
      <c r="AM64" s="13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</row>
    <row r="65" spans="1:52" s="43" customFormat="1" ht="2.2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5"/>
      <c r="T65" s="15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3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</row>
    <row r="66" spans="1:52" s="43" customFormat="1" ht="13.5" customHeight="1">
      <c r="A66" s="139" t="s">
        <v>10</v>
      </c>
      <c r="B66" s="139"/>
      <c r="C66" s="139"/>
      <c r="D66" s="139"/>
      <c r="E66" s="139"/>
      <c r="F66" s="139"/>
      <c r="G66" s="139"/>
      <c r="H66" s="142" t="str">
        <f>SUBSTITUTE(PROPER(INDEX(n_4,MID(TEXT(AJ64,n0),1,1)+1)&amp;INDEX(n0x,MID(TEXT(AJ64,n0),2,1)+1,MID(TEXT(AJ64,n0),3,1)+1)&amp;IF(-MID(TEXT(AJ64,n0),1,3),"миллиард"&amp;VLOOKUP(MID(TEXT(AJ64,n0),3,1)*AND(MID(TEXT(AJ64,n0),2,1)-1),мил,2),"")&amp;INDEX(n_4,MID(TEXT(AJ64,n0),4,1)+1)&amp;INDEX(n0x,MID(TEXT(AJ64,n0),5,1)+1,MID(TEXT(AJ64,n0),6,1)+1)&amp;IF(-MID(TEXT(AJ64,n0),4,3),"миллион"&amp;VLOOKUP(MID(TEXT(AJ64,n0),6,1)*AND(MID(TEXT(AJ64,n0),5,1)-1),мил,2),"")&amp;INDEX(n_4,MID(TEXT(AJ64,n0),7,1)+1)&amp;INDEX(n1x,MID(TEXT(AJ64,n0),8,1)+1,MID(TEXT(AJ64,n0),9,1)+1)&amp;IF(-MID(TEXT(AJ64,n0),7,3),VLOOKUP(MID(TEXT(AJ64,n0),9,1)*AND(MID(TEXT(AJ64,n0),8,1)-1),тыс,2),"")&amp;INDEX(n_4,MID(TEXT(AJ64,n0),10,1)+1)&amp;INDEX(n0x,MID(TEXT(AJ64,n0),11,1)+1,MID(TEXT(AJ64,n0),12,1)+1)),"z"," ")&amp;IF(TRUNC(TEXT(AJ64,n0)),"","Ноль ")&amp;"рубл"&amp;VLOOKUP(MOD(MAX(MOD(MID(TEXT(AJ64,n0),11,2)-11,100),9),10),{0,"ь ";1,"я ";4,"ей "},2)&amp;RIGHT(TEXT(AJ64,n0),2)&amp;" копе"&amp;VLOOKUP(MOD(MAX(MOD(RIGHT(TEXT(AJ64,n0),2)-11,100),9),10),{0,"йка";1,"йки";4,"ек"},2)</f>
        <v>Ноль рублей 00 копеек</v>
      </c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  <c r="AK66" s="142"/>
      <c r="AL66" s="142"/>
      <c r="AM66" s="36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</row>
    <row r="67" spans="1:55" s="43" customFormat="1" ht="18" customHeight="1">
      <c r="A67" s="139" t="s">
        <v>19</v>
      </c>
      <c r="B67" s="139"/>
      <c r="C67" s="139"/>
      <c r="D67" s="139"/>
      <c r="E67" s="139"/>
      <c r="F67" s="139"/>
      <c r="G67" s="139"/>
      <c r="H67" s="134" t="str">
        <f>SUBSTITUTE(PROPER(INDEX(n_4,MID(TEXT(AG64,n0),1,1)+1)&amp;INDEX(n0x,MID(TEXT(AG64,n0),2,1)+1,MID(TEXT(AG64,n0),3,1)+1)&amp;IF(-MID(TEXT(AG64,n0),1,3),"миллиард"&amp;VLOOKUP(MID(TEXT(AG64,n0),3,1)*AND(MID(TEXT(AG64,n0),2,1)-1),мил,2),"")&amp;INDEX(n_4,MID(TEXT(AG64,n0),4,1)+1)&amp;INDEX(n0x,MID(TEXT(AG64,n0),5,1)+1,MID(TEXT(AG64,n0),6,1)+1)&amp;IF(-MID(TEXT(AG64,n0),4,3),"миллион"&amp;VLOOKUP(MID(TEXT(AG64,n0),6,1)*AND(MID(TEXT(AG64,n0),5,1)-1),мил,2),"")&amp;INDEX(n_4,MID(TEXT(AG64,n0),7,1)+1)&amp;INDEX(n1x,MID(TEXT(AG64,n0),8,1)+1,MID(TEXT(AG64,n0),9,1)+1)&amp;IF(-MID(TEXT(AG64,n0),7,3),VLOOKUP(MID(TEXT(AG64,n0),9,1)*AND(MID(TEXT(AG64,n0),8,1)-1),тыс,2),"")&amp;INDEX(n_4,MID(TEXT(AG64,n0),10,1)+1)&amp;INDEX(n0x,MID(TEXT(AG64,n0),11,1)+1,MID(TEXT(AG64,n0),12,1)+1)),"z"," ")&amp;IF(TRUNC(TEXT(AG64,n0)),"","Ноль ")&amp;"рубл"&amp;VLOOKUP(MOD(MAX(MOD(MID(TEXT(AG64,n0),11,2)-11,100),9),10),{0,"ь ";1,"я ";4,"ей "},2)&amp;RIGHT(TEXT(AG64,n0),2)&amp;" копе"&amp;VLOOKUP(MOD(MAX(MOD(RIGHT(TEXT(AG64,n0),2)-11,100),9),10),{0,"йка";1,"йки";4,"ек"},2)</f>
        <v>Ноль рублей 00 копеек</v>
      </c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36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Z67" s="35"/>
      <c r="BA67" s="50" t="s">
        <v>39</v>
      </c>
      <c r="BB67" s="49" t="s">
        <v>57</v>
      </c>
      <c r="BC67" s="51" t="s">
        <v>68</v>
      </c>
    </row>
    <row r="68" spans="1:55" s="43" customFormat="1" ht="17.25" customHeight="1">
      <c r="A68" s="84" t="s">
        <v>29</v>
      </c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Z68" s="35"/>
      <c r="BA68" s="71" t="s">
        <v>58</v>
      </c>
      <c r="BB68" s="52" t="s">
        <v>71</v>
      </c>
      <c r="BC68" s="53">
        <v>46.81</v>
      </c>
    </row>
    <row r="69" spans="1:55" s="43" customFormat="1" ht="17.25" customHeight="1">
      <c r="A69" s="84" t="s">
        <v>21</v>
      </c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36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Z69" s="35"/>
      <c r="BA69" s="72" t="s">
        <v>59</v>
      </c>
      <c r="BB69" s="54" t="s">
        <v>72</v>
      </c>
      <c r="BC69" s="53">
        <v>66.14</v>
      </c>
    </row>
    <row r="70" spans="1:55" s="43" customFormat="1" ht="15" customHeight="1">
      <c r="A70" s="84" t="s">
        <v>28</v>
      </c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36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Z70" s="35"/>
      <c r="BA70" s="72" t="s">
        <v>60</v>
      </c>
      <c r="BB70" s="54" t="s">
        <v>73</v>
      </c>
      <c r="BC70" s="53">
        <v>55.96</v>
      </c>
    </row>
    <row r="71" spans="1:55" s="43" customFormat="1" ht="8.25" customHeight="1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Z71" s="35"/>
      <c r="BA71" s="72" t="s">
        <v>61</v>
      </c>
      <c r="BB71" s="54" t="s">
        <v>74</v>
      </c>
      <c r="BC71" s="53">
        <v>95.65</v>
      </c>
    </row>
    <row r="72" spans="1:55" s="43" customFormat="1" ht="78.75" customHeight="1">
      <c r="A72" s="143" t="str">
        <f>VLOOKUP($W$6,$BA$1:$BG$29,3,0)</f>
        <v>Начальник Брестского областного 
управления Госпромнадзора
___________________________ И.Г.Калишук</v>
      </c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37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Z72" s="35"/>
      <c r="BA72" s="72" t="s">
        <v>62</v>
      </c>
      <c r="BB72" s="54" t="s">
        <v>75</v>
      </c>
      <c r="BC72" s="53">
        <v>54.95</v>
      </c>
    </row>
    <row r="73" spans="1:55" s="43" customFormat="1" ht="4.5" customHeight="1">
      <c r="A73" s="143"/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37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1"/>
      <c r="AG73" s="141"/>
      <c r="AH73" s="141"/>
      <c r="AI73" s="141"/>
      <c r="AJ73" s="141"/>
      <c r="AK73" s="141"/>
      <c r="AL73" s="141"/>
      <c r="AM73" s="36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Z73" s="35"/>
      <c r="BA73" s="72" t="s">
        <v>63</v>
      </c>
      <c r="BB73" s="54" t="s">
        <v>76</v>
      </c>
      <c r="BC73" s="53">
        <v>77.33</v>
      </c>
    </row>
    <row r="74" spans="1:55" s="43" customFormat="1" ht="9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7"/>
      <c r="T74" s="37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36"/>
      <c r="AG74" s="36"/>
      <c r="AH74" s="36"/>
      <c r="AI74" s="36"/>
      <c r="AJ74" s="36"/>
      <c r="AK74" s="36"/>
      <c r="AL74" s="36"/>
      <c r="AM74" s="36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Z74" s="35"/>
      <c r="BA74" s="72" t="s">
        <v>64</v>
      </c>
      <c r="BB74" s="54" t="s">
        <v>77</v>
      </c>
      <c r="BC74" s="53">
        <v>83.44</v>
      </c>
    </row>
    <row r="75" spans="1:55" s="43" customFormat="1" ht="16.5" customHeight="1">
      <c r="A75" s="36" t="s">
        <v>12</v>
      </c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7"/>
      <c r="T75" s="37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Z75" s="35"/>
      <c r="BA75" s="72" t="s">
        <v>65</v>
      </c>
      <c r="BB75" s="54" t="s">
        <v>78</v>
      </c>
      <c r="BC75" s="53">
        <v>107.86</v>
      </c>
    </row>
    <row r="76" spans="1:240" s="55" customFormat="1" ht="13.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6"/>
      <c r="T76" s="16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43"/>
      <c r="AZ76" s="35"/>
      <c r="BA76" s="72" t="s">
        <v>66</v>
      </c>
      <c r="BB76" s="54" t="s">
        <v>79</v>
      </c>
      <c r="BC76" s="53">
        <v>154.66</v>
      </c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  <c r="CU76" s="43"/>
      <c r="CV76" s="43"/>
      <c r="CW76" s="43"/>
      <c r="CX76" s="43"/>
      <c r="CY76" s="43"/>
      <c r="CZ76" s="43"/>
      <c r="DA76" s="43"/>
      <c r="DB76" s="43"/>
      <c r="DC76" s="43"/>
      <c r="DD76" s="43"/>
      <c r="DE76" s="43"/>
      <c r="DF76" s="43"/>
      <c r="DG76" s="43"/>
      <c r="DH76" s="43"/>
      <c r="DI76" s="43"/>
      <c r="DJ76" s="43"/>
      <c r="DK76" s="43"/>
      <c r="DL76" s="43"/>
      <c r="DM76" s="43"/>
      <c r="DN76" s="43"/>
      <c r="DO76" s="43"/>
      <c r="DP76" s="43"/>
      <c r="DQ76" s="43"/>
      <c r="DR76" s="43"/>
      <c r="DS76" s="43"/>
      <c r="DT76" s="43"/>
      <c r="DU76" s="43"/>
      <c r="DV76" s="43"/>
      <c r="DW76" s="43"/>
      <c r="DX76" s="43"/>
      <c r="DY76" s="43"/>
      <c r="DZ76" s="43"/>
      <c r="EA76" s="43"/>
      <c r="EB76" s="43"/>
      <c r="EC76" s="43"/>
      <c r="ED76" s="43"/>
      <c r="EE76" s="43"/>
      <c r="EF76" s="43"/>
      <c r="EG76" s="43"/>
      <c r="EH76" s="43"/>
      <c r="EI76" s="43"/>
      <c r="EJ76" s="43"/>
      <c r="EK76" s="43"/>
      <c r="EL76" s="43"/>
      <c r="EM76" s="43"/>
      <c r="EN76" s="43"/>
      <c r="EO76" s="43"/>
      <c r="EP76" s="43"/>
      <c r="EQ76" s="43"/>
      <c r="ER76" s="43"/>
      <c r="ES76" s="43"/>
      <c r="ET76" s="43"/>
      <c r="EU76" s="43"/>
      <c r="EV76" s="43"/>
      <c r="EW76" s="43"/>
      <c r="EX76" s="43"/>
      <c r="EY76" s="43"/>
      <c r="EZ76" s="43"/>
      <c r="FA76" s="43"/>
      <c r="FB76" s="43"/>
      <c r="FC76" s="43"/>
      <c r="FD76" s="43"/>
      <c r="FE76" s="43"/>
      <c r="FF76" s="43"/>
      <c r="FG76" s="43"/>
      <c r="FH76" s="43"/>
      <c r="FI76" s="43"/>
      <c r="FJ76" s="43"/>
      <c r="FK76" s="43"/>
      <c r="FL76" s="43"/>
      <c r="FM76" s="43"/>
      <c r="FN76" s="43"/>
      <c r="FO76" s="43"/>
      <c r="FP76" s="43"/>
      <c r="FQ76" s="43"/>
      <c r="FR76" s="43"/>
      <c r="FS76" s="43"/>
      <c r="FT76" s="43"/>
      <c r="FU76" s="43"/>
      <c r="FV76" s="43"/>
      <c r="FW76" s="43"/>
      <c r="FX76" s="43"/>
      <c r="FY76" s="43"/>
      <c r="FZ76" s="43"/>
      <c r="GA76" s="43"/>
      <c r="GB76" s="43"/>
      <c r="GC76" s="43"/>
      <c r="GD76" s="43"/>
      <c r="GE76" s="43"/>
      <c r="GF76" s="43"/>
      <c r="GG76" s="43"/>
      <c r="GH76" s="43"/>
      <c r="GI76" s="43"/>
      <c r="GJ76" s="43"/>
      <c r="GK76" s="43"/>
      <c r="GL76" s="43"/>
      <c r="GM76" s="43"/>
      <c r="GN76" s="43"/>
      <c r="GO76" s="43"/>
      <c r="GP76" s="43"/>
      <c r="GQ76" s="43"/>
      <c r="GR76" s="43"/>
      <c r="GS76" s="43"/>
      <c r="GT76" s="43"/>
      <c r="GU76" s="43"/>
      <c r="GV76" s="43"/>
      <c r="GW76" s="43"/>
      <c r="GX76" s="43"/>
      <c r="GY76" s="43"/>
      <c r="GZ76" s="43"/>
      <c r="HA76" s="43"/>
      <c r="HB76" s="43"/>
      <c r="HC76" s="43"/>
      <c r="HD76" s="43"/>
      <c r="HE76" s="43"/>
      <c r="HF76" s="43"/>
      <c r="HG76" s="43"/>
      <c r="HH76" s="43"/>
      <c r="HI76" s="43"/>
      <c r="HJ76" s="43"/>
      <c r="HK76" s="43"/>
      <c r="HL76" s="43"/>
      <c r="HM76" s="43"/>
      <c r="HN76" s="43"/>
      <c r="HO76" s="43"/>
      <c r="HP76" s="43"/>
      <c r="HQ76" s="43"/>
      <c r="HR76" s="43"/>
      <c r="HS76" s="43"/>
      <c r="HT76" s="43"/>
      <c r="HU76" s="43"/>
      <c r="HV76" s="43"/>
      <c r="HW76" s="43"/>
      <c r="HX76" s="43"/>
      <c r="HY76" s="43"/>
      <c r="HZ76" s="43"/>
      <c r="IA76" s="43"/>
      <c r="IB76" s="43"/>
      <c r="IC76" s="43"/>
      <c r="ID76" s="43"/>
      <c r="IE76" s="43"/>
      <c r="IF76" s="43"/>
    </row>
    <row r="77" spans="1:55" s="43" customFormat="1" ht="13.5" customHeight="1">
      <c r="A77" s="82" t="s">
        <v>0</v>
      </c>
      <c r="B77" s="82"/>
      <c r="C77" s="82"/>
      <c r="D77" s="82"/>
      <c r="E77" s="82"/>
      <c r="F77" s="82"/>
      <c r="G77" s="82"/>
      <c r="H77" s="82"/>
      <c r="I77" s="14"/>
      <c r="J77" s="14"/>
      <c r="K77" s="14"/>
      <c r="L77" s="14"/>
      <c r="M77" s="14"/>
      <c r="N77" s="14"/>
      <c r="O77" s="14"/>
      <c r="P77" s="14"/>
      <c r="Q77" s="14"/>
      <c r="R77" s="151" t="s">
        <v>1</v>
      </c>
      <c r="S77" s="151"/>
      <c r="T77" s="151"/>
      <c r="U77" s="151"/>
      <c r="V77" s="151"/>
      <c r="W77" s="151"/>
      <c r="X77" s="151"/>
      <c r="Y77" s="151"/>
      <c r="Z77" s="151"/>
      <c r="AA77" s="151"/>
      <c r="AB77" s="151"/>
      <c r="AC77" s="151"/>
      <c r="AD77" s="151"/>
      <c r="AE77" s="151"/>
      <c r="AF77" s="151"/>
      <c r="AG77" s="151"/>
      <c r="AH77" s="151"/>
      <c r="AI77" s="151"/>
      <c r="AJ77" s="151"/>
      <c r="AK77" s="151"/>
      <c r="AL77" s="151"/>
      <c r="AM77" s="13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Z77" s="35"/>
      <c r="BA77" s="72" t="s">
        <v>67</v>
      </c>
      <c r="BB77" s="54" t="s">
        <v>80</v>
      </c>
      <c r="BC77" s="53">
        <v>177.05</v>
      </c>
    </row>
    <row r="78" spans="1:55" s="43" customFormat="1" ht="13.5" customHeight="1">
      <c r="A78" s="84" t="str">
        <f>A41</f>
        <v>Брестское областное управление Госпромнадзора
Юридический адрес:
224032, г.Брест, ул.Советской Конституции, 30-2
Банковские реквизиты:
p/с BY59AKBB36429000035991000000
в ОАО "АСБ Беларусбанк",
Юридический адрес: 
220089 г.Минск, ул.Дзержинского, 18
Код банка AKBBBY2X
УНП 200884395 ОКПО 00015482</v>
      </c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150" t="str">
        <f>I49</f>
        <v>Указать полное наименование владельца (вместо данного текста)</v>
      </c>
      <c r="S78" s="150"/>
      <c r="T78" s="150"/>
      <c r="U78" s="150"/>
      <c r="V78" s="150"/>
      <c r="W78" s="150"/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0"/>
      <c r="AI78" s="150"/>
      <c r="AJ78" s="150"/>
      <c r="AK78" s="150"/>
      <c r="AL78" s="150"/>
      <c r="AM78" s="13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66"/>
      <c r="AZ78" s="66"/>
      <c r="BA78" s="73">
        <v>0</v>
      </c>
      <c r="BB78" s="56">
        <v>0</v>
      </c>
      <c r="BC78" s="58">
        <v>0</v>
      </c>
    </row>
    <row r="79" spans="1:240" s="43" customFormat="1" ht="15.75" customHeight="1">
      <c r="A79" s="84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150"/>
      <c r="S79" s="150"/>
      <c r="T79" s="150"/>
      <c r="U79" s="150"/>
      <c r="V79" s="150"/>
      <c r="W79" s="150"/>
      <c r="X79" s="150"/>
      <c r="Y79" s="150"/>
      <c r="Z79" s="150"/>
      <c r="AA79" s="150"/>
      <c r="AB79" s="150"/>
      <c r="AC79" s="150"/>
      <c r="AD79" s="150"/>
      <c r="AE79" s="150"/>
      <c r="AF79" s="150"/>
      <c r="AG79" s="150"/>
      <c r="AH79" s="150"/>
      <c r="AI79" s="150"/>
      <c r="AJ79" s="150"/>
      <c r="AK79" s="150"/>
      <c r="AL79" s="150"/>
      <c r="AM79" s="13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66"/>
      <c r="AY79" s="66"/>
      <c r="AZ79" s="66"/>
      <c r="BA79" s="56"/>
      <c r="BB79" s="57"/>
      <c r="BC79" s="59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55"/>
      <c r="CK79" s="55"/>
      <c r="CL79" s="55"/>
      <c r="CM79" s="55"/>
      <c r="CN79" s="55"/>
      <c r="CO79" s="55"/>
      <c r="CP79" s="55"/>
      <c r="CQ79" s="55"/>
      <c r="CR79" s="55"/>
      <c r="CS79" s="55"/>
      <c r="CT79" s="55"/>
      <c r="CU79" s="55"/>
      <c r="CV79" s="55"/>
      <c r="CW79" s="55"/>
      <c r="CX79" s="55"/>
      <c r="CY79" s="55"/>
      <c r="CZ79" s="55"/>
      <c r="DA79" s="55"/>
      <c r="DB79" s="55"/>
      <c r="DC79" s="55"/>
      <c r="DD79" s="55"/>
      <c r="DE79" s="55"/>
      <c r="DF79" s="55"/>
      <c r="DG79" s="55"/>
      <c r="DH79" s="55"/>
      <c r="DI79" s="55"/>
      <c r="DJ79" s="55"/>
      <c r="DK79" s="55"/>
      <c r="DL79" s="55"/>
      <c r="DM79" s="55"/>
      <c r="DN79" s="55"/>
      <c r="DO79" s="55"/>
      <c r="DP79" s="55"/>
      <c r="DQ79" s="55"/>
      <c r="DR79" s="55"/>
      <c r="DS79" s="55"/>
      <c r="DT79" s="55"/>
      <c r="DU79" s="55"/>
      <c r="DV79" s="55"/>
      <c r="DW79" s="55"/>
      <c r="DX79" s="55"/>
      <c r="DY79" s="55"/>
      <c r="DZ79" s="55"/>
      <c r="EA79" s="55"/>
      <c r="EB79" s="55"/>
      <c r="EC79" s="55"/>
      <c r="ED79" s="55"/>
      <c r="EE79" s="55"/>
      <c r="EF79" s="55"/>
      <c r="EG79" s="55"/>
      <c r="EH79" s="55"/>
      <c r="EI79" s="55"/>
      <c r="EJ79" s="55"/>
      <c r="EK79" s="55"/>
      <c r="EL79" s="55"/>
      <c r="EM79" s="55"/>
      <c r="EN79" s="55"/>
      <c r="EO79" s="55"/>
      <c r="EP79" s="55"/>
      <c r="EQ79" s="55"/>
      <c r="ER79" s="55"/>
      <c r="ES79" s="55"/>
      <c r="ET79" s="55"/>
      <c r="EU79" s="55"/>
      <c r="EV79" s="55"/>
      <c r="EW79" s="55"/>
      <c r="EX79" s="55"/>
      <c r="EY79" s="55"/>
      <c r="EZ79" s="55"/>
      <c r="FA79" s="55"/>
      <c r="FB79" s="55"/>
      <c r="FC79" s="55"/>
      <c r="FD79" s="55"/>
      <c r="FE79" s="55"/>
      <c r="FF79" s="55"/>
      <c r="FG79" s="55"/>
      <c r="FH79" s="55"/>
      <c r="FI79" s="55"/>
      <c r="FJ79" s="55"/>
      <c r="FK79" s="55"/>
      <c r="FL79" s="55"/>
      <c r="FM79" s="55"/>
      <c r="FN79" s="55"/>
      <c r="FO79" s="55"/>
      <c r="FP79" s="55"/>
      <c r="FQ79" s="55"/>
      <c r="FR79" s="55"/>
      <c r="FS79" s="55"/>
      <c r="FT79" s="55"/>
      <c r="FU79" s="55"/>
      <c r="FV79" s="55"/>
      <c r="FW79" s="55"/>
      <c r="FX79" s="55"/>
      <c r="FY79" s="55"/>
      <c r="FZ79" s="55"/>
      <c r="GA79" s="55"/>
      <c r="GB79" s="55"/>
      <c r="GC79" s="55"/>
      <c r="GD79" s="55"/>
      <c r="GE79" s="55"/>
      <c r="GF79" s="55"/>
      <c r="GG79" s="55"/>
      <c r="GH79" s="55"/>
      <c r="GI79" s="55"/>
      <c r="GJ79" s="55"/>
      <c r="GK79" s="55"/>
      <c r="GL79" s="55"/>
      <c r="GM79" s="55"/>
      <c r="GN79" s="55"/>
      <c r="GO79" s="55"/>
      <c r="GP79" s="55"/>
      <c r="GQ79" s="55"/>
      <c r="GR79" s="55"/>
      <c r="GS79" s="55"/>
      <c r="GT79" s="55"/>
      <c r="GU79" s="55"/>
      <c r="GV79" s="55"/>
      <c r="GW79" s="55"/>
      <c r="GX79" s="55"/>
      <c r="GY79" s="55"/>
      <c r="GZ79" s="55"/>
      <c r="HA79" s="55"/>
      <c r="HB79" s="55"/>
      <c r="HC79" s="55"/>
      <c r="HD79" s="55"/>
      <c r="HE79" s="55"/>
      <c r="HF79" s="55"/>
      <c r="HG79" s="55"/>
      <c r="HH79" s="55"/>
      <c r="HI79" s="55"/>
      <c r="HJ79" s="55"/>
      <c r="HK79" s="55"/>
      <c r="HL79" s="55"/>
      <c r="HM79" s="55"/>
      <c r="HN79" s="55"/>
      <c r="HO79" s="55"/>
      <c r="HP79" s="55"/>
      <c r="HQ79" s="55"/>
      <c r="HR79" s="55"/>
      <c r="HS79" s="55"/>
      <c r="HT79" s="55"/>
      <c r="HU79" s="55"/>
      <c r="HV79" s="55"/>
      <c r="HW79" s="55"/>
      <c r="HX79" s="55"/>
      <c r="HY79" s="55"/>
      <c r="HZ79" s="55"/>
      <c r="IA79" s="55"/>
      <c r="IB79" s="55"/>
      <c r="IC79" s="55"/>
      <c r="ID79" s="55"/>
      <c r="IE79" s="55"/>
      <c r="IF79" s="55"/>
    </row>
    <row r="80" spans="1:55" s="43" customFormat="1" ht="14.25" customHeight="1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20" t="s">
        <v>24</v>
      </c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66"/>
      <c r="AY80" s="66"/>
      <c r="AZ80" s="66"/>
      <c r="BA80" s="56"/>
      <c r="BB80" s="57"/>
      <c r="BC80" s="59"/>
    </row>
    <row r="81" spans="1:55" s="43" customFormat="1" ht="29.25" customHeight="1">
      <c r="A81" s="84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161">
        <f>I50</f>
        <v>0</v>
      </c>
      <c r="S81" s="161"/>
      <c r="T81" s="161"/>
      <c r="U81" s="161"/>
      <c r="V81" s="161"/>
      <c r="W81" s="161"/>
      <c r="X81" s="161"/>
      <c r="Y81" s="161"/>
      <c r="Z81" s="161"/>
      <c r="AA81" s="161"/>
      <c r="AB81" s="161"/>
      <c r="AC81" s="161"/>
      <c r="AD81" s="161"/>
      <c r="AE81" s="161"/>
      <c r="AF81" s="161"/>
      <c r="AG81" s="161"/>
      <c r="AH81" s="161"/>
      <c r="AI81" s="161"/>
      <c r="AJ81" s="161"/>
      <c r="AK81" s="161"/>
      <c r="AL81" s="161"/>
      <c r="AM81" s="13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66"/>
      <c r="AY81" s="66"/>
      <c r="AZ81" s="66"/>
      <c r="BA81" s="56"/>
      <c r="BB81" s="57"/>
      <c r="BC81" s="59"/>
    </row>
    <row r="82" spans="1:55" s="43" customFormat="1" ht="9" customHeight="1">
      <c r="A82" s="84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1"/>
      <c r="AF82" s="161"/>
      <c r="AG82" s="161"/>
      <c r="AH82" s="161"/>
      <c r="AI82" s="161"/>
      <c r="AJ82" s="161"/>
      <c r="AK82" s="161"/>
      <c r="AL82" s="161"/>
      <c r="AM82" s="13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66"/>
      <c r="AY82" s="66"/>
      <c r="AZ82" s="66"/>
      <c r="BA82" s="56"/>
      <c r="BB82" s="57"/>
      <c r="BC82" s="59"/>
    </row>
    <row r="83" spans="1:58" s="43" customFormat="1" ht="15" customHeight="1">
      <c r="A83" s="84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152" t="s">
        <v>25</v>
      </c>
      <c r="S83" s="152"/>
      <c r="T83" s="152"/>
      <c r="U83" s="152"/>
      <c r="V83" s="152"/>
      <c r="W83" s="152"/>
      <c r="X83" s="152"/>
      <c r="Y83" s="152"/>
      <c r="Z83" s="152"/>
      <c r="AA83" s="152"/>
      <c r="AB83" s="152"/>
      <c r="AC83" s="152"/>
      <c r="AD83" s="152"/>
      <c r="AE83" s="152"/>
      <c r="AF83" s="152"/>
      <c r="AG83" s="152"/>
      <c r="AH83" s="152"/>
      <c r="AI83" s="152"/>
      <c r="AJ83" s="152"/>
      <c r="AK83" s="152"/>
      <c r="AL83" s="152"/>
      <c r="AM83" s="13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66"/>
      <c r="AY83" s="66"/>
      <c r="AZ83" s="66"/>
      <c r="BA83" s="56"/>
      <c r="BB83" s="57"/>
      <c r="BC83" s="59"/>
      <c r="BD83" s="60"/>
      <c r="BE83" s="60"/>
      <c r="BF83" s="60"/>
    </row>
    <row r="84" spans="1:70" s="43" customFormat="1" ht="78.75" customHeight="1">
      <c r="A84" s="84"/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152">
        <f>I51</f>
        <v>0</v>
      </c>
      <c r="S84" s="152"/>
      <c r="T84" s="152"/>
      <c r="U84" s="152"/>
      <c r="V84" s="152"/>
      <c r="W84" s="152"/>
      <c r="X84" s="152"/>
      <c r="Y84" s="152"/>
      <c r="Z84" s="152"/>
      <c r="AA84" s="152"/>
      <c r="AB84" s="152"/>
      <c r="AC84" s="152"/>
      <c r="AD84" s="152"/>
      <c r="AE84" s="152"/>
      <c r="AF84" s="152"/>
      <c r="AG84" s="152"/>
      <c r="AH84" s="152"/>
      <c r="AI84" s="152"/>
      <c r="AJ84" s="152"/>
      <c r="AK84" s="152"/>
      <c r="AL84" s="152"/>
      <c r="AM84" s="152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66"/>
      <c r="AY84" s="66"/>
      <c r="AZ84" s="66"/>
      <c r="BA84" s="56"/>
      <c r="BB84" s="57"/>
      <c r="BC84" s="59"/>
      <c r="BD84" s="61"/>
      <c r="BE84" s="61"/>
      <c r="BF84" s="61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</row>
    <row r="85" spans="1:58" s="43" customFormat="1" ht="14.25" customHeight="1">
      <c r="A85" s="84"/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152"/>
      <c r="S85" s="152"/>
      <c r="T85" s="152"/>
      <c r="U85" s="152"/>
      <c r="V85" s="152"/>
      <c r="W85" s="152"/>
      <c r="X85" s="152"/>
      <c r="Y85" s="152"/>
      <c r="Z85" s="152"/>
      <c r="AA85" s="152"/>
      <c r="AB85" s="152"/>
      <c r="AC85" s="152"/>
      <c r="AD85" s="152"/>
      <c r="AE85" s="152"/>
      <c r="AF85" s="152"/>
      <c r="AG85" s="152"/>
      <c r="AH85" s="152"/>
      <c r="AI85" s="152"/>
      <c r="AJ85" s="152"/>
      <c r="AK85" s="152"/>
      <c r="AL85" s="152"/>
      <c r="AM85" s="152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66"/>
      <c r="AY85" s="66"/>
      <c r="AZ85" s="66"/>
      <c r="BA85" s="56"/>
      <c r="BB85" s="57"/>
      <c r="BC85" s="59"/>
      <c r="BD85" s="60"/>
      <c r="BE85" s="60"/>
      <c r="BF85" s="60"/>
    </row>
    <row r="86" spans="1:240" s="62" customFormat="1" ht="11.25" customHeight="1">
      <c r="A86" s="84"/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152"/>
      <c r="S86" s="152"/>
      <c r="T86" s="152"/>
      <c r="U86" s="152"/>
      <c r="V86" s="152"/>
      <c r="W86" s="152"/>
      <c r="X86" s="152"/>
      <c r="Y86" s="152"/>
      <c r="Z86" s="152"/>
      <c r="AA86" s="152"/>
      <c r="AB86" s="152"/>
      <c r="AC86" s="152"/>
      <c r="AD86" s="152"/>
      <c r="AE86" s="152"/>
      <c r="AF86" s="152"/>
      <c r="AG86" s="152"/>
      <c r="AH86" s="152"/>
      <c r="AI86" s="152"/>
      <c r="AJ86" s="152"/>
      <c r="AK86" s="152"/>
      <c r="AL86" s="152"/>
      <c r="AM86" s="152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66"/>
      <c r="AY86" s="66"/>
      <c r="AZ86" s="66"/>
      <c r="BA86" s="60"/>
      <c r="BB86" s="60"/>
      <c r="BC86" s="60"/>
      <c r="BD86" s="60"/>
      <c r="BE86" s="60"/>
      <c r="BF86" s="60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  <c r="DC86" s="43"/>
      <c r="DD86" s="43"/>
      <c r="DE86" s="43"/>
      <c r="DF86" s="43"/>
      <c r="DG86" s="43"/>
      <c r="DH86" s="43"/>
      <c r="DI86" s="43"/>
      <c r="DJ86" s="43"/>
      <c r="DK86" s="43"/>
      <c r="DL86" s="43"/>
      <c r="DM86" s="43"/>
      <c r="DN86" s="43"/>
      <c r="DO86" s="43"/>
      <c r="DP86" s="43"/>
      <c r="DQ86" s="43"/>
      <c r="DR86" s="43"/>
      <c r="DS86" s="43"/>
      <c r="DT86" s="43"/>
      <c r="DU86" s="43"/>
      <c r="DV86" s="43"/>
      <c r="DW86" s="43"/>
      <c r="DX86" s="43"/>
      <c r="DY86" s="43"/>
      <c r="DZ86" s="43"/>
      <c r="EA86" s="43"/>
      <c r="EB86" s="43"/>
      <c r="EC86" s="43"/>
      <c r="ED86" s="43"/>
      <c r="EE86" s="43"/>
      <c r="EF86" s="43"/>
      <c r="EG86" s="43"/>
      <c r="EH86" s="43"/>
      <c r="EI86" s="43"/>
      <c r="EJ86" s="43"/>
      <c r="EK86" s="43"/>
      <c r="EL86" s="43"/>
      <c r="EM86" s="43"/>
      <c r="EN86" s="43"/>
      <c r="EO86" s="43"/>
      <c r="EP86" s="43"/>
      <c r="EQ86" s="43"/>
      <c r="ER86" s="43"/>
      <c r="ES86" s="43"/>
      <c r="ET86" s="43"/>
      <c r="EU86" s="43"/>
      <c r="EV86" s="43"/>
      <c r="EW86" s="43"/>
      <c r="EX86" s="43"/>
      <c r="EY86" s="43"/>
      <c r="EZ86" s="43"/>
      <c r="FA86" s="43"/>
      <c r="FB86" s="43"/>
      <c r="FC86" s="43"/>
      <c r="FD86" s="43"/>
      <c r="FE86" s="43"/>
      <c r="FF86" s="43"/>
      <c r="FG86" s="43"/>
      <c r="FH86" s="43"/>
      <c r="FI86" s="43"/>
      <c r="FJ86" s="43"/>
      <c r="FK86" s="43"/>
      <c r="FL86" s="43"/>
      <c r="FM86" s="43"/>
      <c r="FN86" s="43"/>
      <c r="FO86" s="43"/>
      <c r="FP86" s="43"/>
      <c r="FQ86" s="43"/>
      <c r="FR86" s="43"/>
      <c r="FS86" s="43"/>
      <c r="FT86" s="43"/>
      <c r="FU86" s="43"/>
      <c r="FV86" s="43"/>
      <c r="FW86" s="43"/>
      <c r="FX86" s="43"/>
      <c r="FY86" s="43"/>
      <c r="FZ86" s="43"/>
      <c r="GA86" s="43"/>
      <c r="GB86" s="43"/>
      <c r="GC86" s="43"/>
      <c r="GD86" s="43"/>
      <c r="GE86" s="43"/>
      <c r="GF86" s="43"/>
      <c r="GG86" s="43"/>
      <c r="GH86" s="43"/>
      <c r="GI86" s="43"/>
      <c r="GJ86" s="43"/>
      <c r="GK86" s="43"/>
      <c r="GL86" s="43"/>
      <c r="GM86" s="43"/>
      <c r="GN86" s="43"/>
      <c r="GO86" s="43"/>
      <c r="GP86" s="43"/>
      <c r="GQ86" s="43"/>
      <c r="GR86" s="43"/>
      <c r="GS86" s="43"/>
      <c r="GT86" s="43"/>
      <c r="GU86" s="43"/>
      <c r="GV86" s="43"/>
      <c r="GW86" s="43"/>
      <c r="GX86" s="43"/>
      <c r="GY86" s="43"/>
      <c r="GZ86" s="43"/>
      <c r="HA86" s="43"/>
      <c r="HB86" s="43"/>
      <c r="HC86" s="43"/>
      <c r="HD86" s="43"/>
      <c r="HE86" s="43"/>
      <c r="HF86" s="43"/>
      <c r="HG86" s="43"/>
      <c r="HH86" s="43"/>
      <c r="HI86" s="43"/>
      <c r="HJ86" s="43"/>
      <c r="HK86" s="43"/>
      <c r="HL86" s="43"/>
      <c r="HM86" s="43"/>
      <c r="HN86" s="43"/>
      <c r="HO86" s="43"/>
      <c r="HP86" s="43"/>
      <c r="HQ86" s="43"/>
      <c r="HR86" s="43"/>
      <c r="HS86" s="43"/>
      <c r="HT86" s="43"/>
      <c r="HU86" s="43"/>
      <c r="HV86" s="43"/>
      <c r="HW86" s="43"/>
      <c r="HX86" s="43"/>
      <c r="HY86" s="43"/>
      <c r="HZ86" s="43"/>
      <c r="IA86" s="43"/>
      <c r="IB86" s="43"/>
      <c r="IC86" s="43"/>
      <c r="ID86" s="43"/>
      <c r="IE86" s="43"/>
      <c r="IF86" s="43"/>
    </row>
    <row r="87" spans="1:58" s="43" customFormat="1" ht="21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66" t="s">
        <v>2</v>
      </c>
      <c r="O87" s="166"/>
      <c r="P87" s="166"/>
      <c r="Q87" s="166"/>
      <c r="R87" s="166"/>
      <c r="S87" s="159">
        <f>AF40</f>
        <v>0</v>
      </c>
      <c r="T87" s="159"/>
      <c r="U87" s="159"/>
      <c r="V87" s="159"/>
      <c r="W87" s="159"/>
      <c r="X87" s="159"/>
      <c r="Y87" s="159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3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66"/>
      <c r="AY87" s="66"/>
      <c r="AZ87" s="66"/>
      <c r="BA87" s="60"/>
      <c r="BB87" s="60"/>
      <c r="BC87" s="60"/>
      <c r="BD87" s="60"/>
      <c r="BE87" s="60"/>
      <c r="BF87" s="60"/>
    </row>
    <row r="88" spans="1:58" s="43" customFormat="1" ht="1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5"/>
      <c r="M88" s="13"/>
      <c r="N88" s="17" t="s">
        <v>3</v>
      </c>
      <c r="O88" s="14"/>
      <c r="P88" s="14"/>
      <c r="Q88" s="14"/>
      <c r="R88" s="14"/>
      <c r="S88" s="15"/>
      <c r="T88" s="15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3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D88" s="60"/>
      <c r="BE88" s="60"/>
      <c r="BF88" s="60"/>
    </row>
    <row r="89" spans="1:240" s="43" customFormat="1" ht="20.25" customHeight="1">
      <c r="A89" s="18"/>
      <c r="B89" s="162" t="s">
        <v>30</v>
      </c>
      <c r="C89" s="162"/>
      <c r="D89" s="162"/>
      <c r="E89" s="162"/>
      <c r="F89" s="162"/>
      <c r="G89" s="162"/>
      <c r="H89" s="162"/>
      <c r="I89" s="162"/>
      <c r="J89" s="162"/>
      <c r="K89" s="162"/>
      <c r="L89" s="154">
        <f>AB53</f>
        <v>0</v>
      </c>
      <c r="M89" s="155"/>
      <c r="N89" s="155"/>
      <c r="O89" s="155"/>
      <c r="P89" s="155"/>
      <c r="Q89" s="155"/>
      <c r="R89" s="155"/>
      <c r="S89" s="155"/>
      <c r="T89" s="155"/>
      <c r="U89" s="14" t="s">
        <v>6</v>
      </c>
      <c r="V89" s="14"/>
      <c r="W89" s="153">
        <f>T53</f>
        <v>0</v>
      </c>
      <c r="X89" s="153"/>
      <c r="Y89" s="153"/>
      <c r="Z89" s="153"/>
      <c r="AA89" s="153"/>
      <c r="AB89" s="153"/>
      <c r="AC89" s="31" t="e">
        <f>#REF!</f>
        <v>#REF!</v>
      </c>
      <c r="AD89" s="14"/>
      <c r="AE89" s="14"/>
      <c r="AF89" s="14"/>
      <c r="AG89" s="14"/>
      <c r="AH89" s="14"/>
      <c r="AI89" s="14"/>
      <c r="AJ89" s="14"/>
      <c r="AK89" s="14"/>
      <c r="AL89" s="14"/>
      <c r="AM89" s="13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D89" s="60"/>
      <c r="BE89" s="60"/>
      <c r="BF89" s="60"/>
      <c r="BS89" s="62"/>
      <c r="BT89" s="62"/>
      <c r="BU89" s="62"/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/>
      <c r="DY89" s="62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/>
      <c r="EL89" s="62"/>
      <c r="EM89" s="62"/>
      <c r="EN89" s="62"/>
      <c r="EO89" s="62"/>
      <c r="EP89" s="62"/>
      <c r="EQ89" s="62"/>
      <c r="ER89" s="62"/>
      <c r="ES89" s="62"/>
      <c r="ET89" s="62"/>
      <c r="EU89" s="62"/>
      <c r="EV89" s="62"/>
      <c r="EW89" s="62"/>
      <c r="EX89" s="62"/>
      <c r="EY89" s="62"/>
      <c r="EZ89" s="62"/>
      <c r="FA89" s="62"/>
      <c r="FB89" s="62"/>
      <c r="FC89" s="62"/>
      <c r="FD89" s="62"/>
      <c r="FE89" s="62"/>
      <c r="FF89" s="62"/>
      <c r="FG89" s="62"/>
      <c r="FH89" s="62"/>
      <c r="FI89" s="62"/>
      <c r="FJ89" s="62"/>
      <c r="FK89" s="62"/>
      <c r="FL89" s="62"/>
      <c r="FM89" s="62"/>
      <c r="FN89" s="62"/>
      <c r="FO89" s="62"/>
      <c r="FP89" s="62"/>
      <c r="FQ89" s="62"/>
      <c r="FR89" s="62"/>
      <c r="FS89" s="62"/>
      <c r="FT89" s="62"/>
      <c r="FU89" s="62"/>
      <c r="FV89" s="62"/>
      <c r="FW89" s="62"/>
      <c r="FX89" s="62"/>
      <c r="FY89" s="62"/>
      <c r="FZ89" s="62"/>
      <c r="GA89" s="62"/>
      <c r="GB89" s="62"/>
      <c r="GC89" s="62"/>
      <c r="GD89" s="62"/>
      <c r="GE89" s="62"/>
      <c r="GF89" s="62"/>
      <c r="GG89" s="62"/>
      <c r="GH89" s="62"/>
      <c r="GI89" s="62"/>
      <c r="GJ89" s="62"/>
      <c r="GK89" s="62"/>
      <c r="GL89" s="62"/>
      <c r="GM89" s="62"/>
      <c r="GN89" s="62"/>
      <c r="GO89" s="62"/>
      <c r="GP89" s="62"/>
      <c r="GQ89" s="62"/>
      <c r="GR89" s="62"/>
      <c r="GS89" s="62"/>
      <c r="GT89" s="62"/>
      <c r="GU89" s="62"/>
      <c r="GV89" s="62"/>
      <c r="GW89" s="62"/>
      <c r="GX89" s="62"/>
      <c r="GY89" s="62"/>
      <c r="GZ89" s="62"/>
      <c r="HA89" s="62"/>
      <c r="HB89" s="62"/>
      <c r="HC89" s="62"/>
      <c r="HD89" s="62"/>
      <c r="HE89" s="62"/>
      <c r="HF89" s="62"/>
      <c r="HG89" s="62"/>
      <c r="HH89" s="62"/>
      <c r="HI89" s="62"/>
      <c r="HJ89" s="62"/>
      <c r="HK89" s="62"/>
      <c r="HL89" s="62"/>
      <c r="HM89" s="62"/>
      <c r="HN89" s="62"/>
      <c r="HO89" s="62"/>
      <c r="HP89" s="62"/>
      <c r="HQ89" s="62"/>
      <c r="HR89" s="62"/>
      <c r="HS89" s="62"/>
      <c r="HT89" s="62"/>
      <c r="HU89" s="62"/>
      <c r="HV89" s="62"/>
      <c r="HW89" s="62"/>
      <c r="HX89" s="62"/>
      <c r="HY89" s="62"/>
      <c r="HZ89" s="62"/>
      <c r="IA89" s="62"/>
      <c r="IB89" s="62"/>
      <c r="IC89" s="62"/>
      <c r="ID89" s="62"/>
      <c r="IE89" s="62"/>
      <c r="IF89" s="62"/>
    </row>
    <row r="90" spans="1:58" s="43" customFormat="1" ht="18.75" customHeight="1">
      <c r="A90" s="17" t="s">
        <v>4</v>
      </c>
      <c r="B90" s="165"/>
      <c r="C90" s="165"/>
      <c r="D90" s="17" t="s">
        <v>4</v>
      </c>
      <c r="E90" s="164"/>
      <c r="F90" s="164"/>
      <c r="G90" s="164"/>
      <c r="H90" s="164"/>
      <c r="I90" s="164"/>
      <c r="J90" s="164"/>
      <c r="K90" s="164"/>
      <c r="L90" s="34" t="s">
        <v>5</v>
      </c>
      <c r="M90" s="14"/>
      <c r="N90" s="14"/>
      <c r="O90" s="32"/>
      <c r="P90" s="32"/>
      <c r="Q90" s="32"/>
      <c r="R90" s="32"/>
      <c r="S90" s="32"/>
      <c r="T90" s="32"/>
      <c r="U90" s="14"/>
      <c r="V90" s="14"/>
      <c r="W90" s="26"/>
      <c r="X90" s="26"/>
      <c r="Y90" s="26"/>
      <c r="Z90" s="26"/>
      <c r="AA90" s="26"/>
      <c r="AB90" s="26"/>
      <c r="AC90" s="26"/>
      <c r="AD90" s="14"/>
      <c r="AE90" s="14"/>
      <c r="AF90" s="14"/>
      <c r="AG90" s="14"/>
      <c r="AH90" s="14"/>
      <c r="AI90" s="14"/>
      <c r="AJ90" s="14"/>
      <c r="AK90" s="14"/>
      <c r="AL90" s="14"/>
      <c r="AM90" s="13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D90" s="60"/>
      <c r="BE90" s="60"/>
      <c r="BF90" s="60"/>
    </row>
    <row r="91" spans="1:58" s="43" customFormat="1" ht="12.75" customHeight="1">
      <c r="A91" s="163" t="s">
        <v>69</v>
      </c>
      <c r="B91" s="163"/>
      <c r="C91" s="163"/>
      <c r="D91" s="163"/>
      <c r="E91" s="163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  <c r="V91" s="163"/>
      <c r="W91" s="163"/>
      <c r="X91" s="163"/>
      <c r="Y91" s="163"/>
      <c r="Z91" s="163"/>
      <c r="AA91" s="163"/>
      <c r="AB91" s="163"/>
      <c r="AC91" s="163"/>
      <c r="AD91" s="163"/>
      <c r="AE91" s="163"/>
      <c r="AF91" s="163"/>
      <c r="AG91" s="163"/>
      <c r="AH91" s="163"/>
      <c r="AI91" s="163"/>
      <c r="AJ91" s="163"/>
      <c r="AK91" s="163"/>
      <c r="AL91" s="163"/>
      <c r="AM91" s="13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62"/>
      <c r="BB91" s="62"/>
      <c r="BC91" s="62"/>
      <c r="BD91" s="60"/>
      <c r="BE91" s="60"/>
      <c r="BF91" s="60"/>
    </row>
    <row r="92" spans="1:58" s="43" customFormat="1" ht="6.7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5"/>
      <c r="T92" s="15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3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D92" s="60"/>
      <c r="BE92" s="60"/>
      <c r="BF92" s="60"/>
    </row>
    <row r="93" spans="1:52" s="43" customFormat="1" ht="53.25" customHeight="1">
      <c r="A93" s="156" t="s">
        <v>39</v>
      </c>
      <c r="B93" s="157"/>
      <c r="C93" s="158"/>
      <c r="D93" s="127" t="s">
        <v>7</v>
      </c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9"/>
      <c r="X93" s="112" t="s">
        <v>8</v>
      </c>
      <c r="Y93" s="113"/>
      <c r="Z93" s="114"/>
      <c r="AA93" s="104" t="s">
        <v>35</v>
      </c>
      <c r="AB93" s="104"/>
      <c r="AC93" s="104"/>
      <c r="AD93" s="104" t="s">
        <v>32</v>
      </c>
      <c r="AE93" s="104"/>
      <c r="AF93" s="104"/>
      <c r="AG93" s="104" t="s">
        <v>33</v>
      </c>
      <c r="AH93" s="104"/>
      <c r="AI93" s="104"/>
      <c r="AJ93" s="112" t="s">
        <v>34</v>
      </c>
      <c r="AK93" s="113"/>
      <c r="AL93" s="114"/>
      <c r="AM93" s="13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</row>
    <row r="94" spans="1:240" s="30" customFormat="1" ht="32.25" customHeight="1">
      <c r="A94" s="160">
        <f>A56</f>
        <v>0</v>
      </c>
      <c r="B94" s="160"/>
      <c r="C94" s="160"/>
      <c r="D94" s="100" t="e">
        <f>D56</f>
        <v>#N/A</v>
      </c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3">
        <f>X56</f>
        <v>0</v>
      </c>
      <c r="Y94" s="103"/>
      <c r="Z94" s="103"/>
      <c r="AA94" s="98" t="e">
        <f>AA56</f>
        <v>#N/A</v>
      </c>
      <c r="AB94" s="98"/>
      <c r="AC94" s="98"/>
      <c r="AD94" s="98" t="e">
        <f aca="true" t="shared" si="5" ref="AD94:AD101">X94*AA94</f>
        <v>#N/A</v>
      </c>
      <c r="AE94" s="98"/>
      <c r="AF94" s="98"/>
      <c r="AG94" s="98" t="e">
        <f aca="true" t="shared" si="6" ref="AG94:AG101">ROUND(AD94*0.2,2)</f>
        <v>#N/A</v>
      </c>
      <c r="AH94" s="98"/>
      <c r="AI94" s="98"/>
      <c r="AJ94" s="109" t="e">
        <f aca="true" t="shared" si="7" ref="AJ94:AJ101">AD94+AG94</f>
        <v>#N/A</v>
      </c>
      <c r="AK94" s="110"/>
      <c r="AL94" s="111"/>
      <c r="AM94" s="13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43"/>
      <c r="BB94" s="43"/>
      <c r="BC94" s="43"/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43"/>
      <c r="BT94" s="43"/>
      <c r="BU94" s="43"/>
      <c r="BV94" s="43"/>
      <c r="BW94" s="43"/>
      <c r="BX94" s="43"/>
      <c r="BY94" s="43"/>
      <c r="BZ94" s="43"/>
      <c r="CA94" s="43"/>
      <c r="CB94" s="43"/>
      <c r="CC94" s="43"/>
      <c r="CD94" s="43"/>
      <c r="CE94" s="43"/>
      <c r="CF94" s="43"/>
      <c r="CG94" s="43"/>
      <c r="CH94" s="43"/>
      <c r="CI94" s="43"/>
      <c r="CJ94" s="43"/>
      <c r="CK94" s="43"/>
      <c r="CL94" s="43"/>
      <c r="CM94" s="43"/>
      <c r="CN94" s="43"/>
      <c r="CO94" s="43"/>
      <c r="CP94" s="43"/>
      <c r="CQ94" s="43"/>
      <c r="CR94" s="43"/>
      <c r="CS94" s="43"/>
      <c r="CT94" s="43"/>
      <c r="CU94" s="43"/>
      <c r="CV94" s="43"/>
      <c r="CW94" s="43"/>
      <c r="CX94" s="43"/>
      <c r="CY94" s="43"/>
      <c r="CZ94" s="43"/>
      <c r="DA94" s="43"/>
      <c r="DB94" s="43"/>
      <c r="DC94" s="43"/>
      <c r="DD94" s="43"/>
      <c r="DE94" s="43"/>
      <c r="DF94" s="43"/>
      <c r="DG94" s="43"/>
      <c r="DH94" s="43"/>
      <c r="DI94" s="43"/>
      <c r="DJ94" s="43"/>
      <c r="DK94" s="43"/>
      <c r="DL94" s="43"/>
      <c r="DM94" s="43"/>
      <c r="DN94" s="43"/>
      <c r="DO94" s="43"/>
      <c r="DP94" s="43"/>
      <c r="DQ94" s="43"/>
      <c r="DR94" s="43"/>
      <c r="DS94" s="43"/>
      <c r="DT94" s="43"/>
      <c r="DU94" s="43"/>
      <c r="DV94" s="43"/>
      <c r="DW94" s="43"/>
      <c r="DX94" s="43"/>
      <c r="DY94" s="43"/>
      <c r="DZ94" s="43"/>
      <c r="EA94" s="43"/>
      <c r="EB94" s="43"/>
      <c r="EC94" s="43"/>
      <c r="ED94" s="43"/>
      <c r="EE94" s="43"/>
      <c r="EF94" s="43"/>
      <c r="EG94" s="43"/>
      <c r="EH94" s="43"/>
      <c r="EI94" s="43"/>
      <c r="EJ94" s="43"/>
      <c r="EK94" s="43"/>
      <c r="EL94" s="43"/>
      <c r="EM94" s="43"/>
      <c r="EN94" s="43"/>
      <c r="EO94" s="43"/>
      <c r="EP94" s="43"/>
      <c r="EQ94" s="43"/>
      <c r="ER94" s="43"/>
      <c r="ES94" s="43"/>
      <c r="ET94" s="43"/>
      <c r="EU94" s="43"/>
      <c r="EV94" s="43"/>
      <c r="EW94" s="43"/>
      <c r="EX94" s="43"/>
      <c r="EY94" s="43"/>
      <c r="EZ94" s="43"/>
      <c r="FA94" s="43"/>
      <c r="FB94" s="43"/>
      <c r="FC94" s="43"/>
      <c r="FD94" s="43"/>
      <c r="FE94" s="43"/>
      <c r="FF94" s="43"/>
      <c r="FG94" s="43"/>
      <c r="FH94" s="43"/>
      <c r="FI94" s="43"/>
      <c r="FJ94" s="43"/>
      <c r="FK94" s="43"/>
      <c r="FL94" s="43"/>
      <c r="FM94" s="43"/>
      <c r="FN94" s="43"/>
      <c r="FO94" s="43"/>
      <c r="FP94" s="43"/>
      <c r="FQ94" s="43"/>
      <c r="FR94" s="43"/>
      <c r="FS94" s="43"/>
      <c r="FT94" s="43"/>
      <c r="FU94" s="43"/>
      <c r="FV94" s="43"/>
      <c r="FW94" s="43"/>
      <c r="FX94" s="43"/>
      <c r="FY94" s="43"/>
      <c r="FZ94" s="43"/>
      <c r="GA94" s="43"/>
      <c r="GB94" s="43"/>
      <c r="GC94" s="43"/>
      <c r="GD94" s="43"/>
      <c r="GE94" s="43"/>
      <c r="GF94" s="43"/>
      <c r="GG94" s="43"/>
      <c r="GH94" s="43"/>
      <c r="GI94" s="43"/>
      <c r="GJ94" s="43"/>
      <c r="GK94" s="43"/>
      <c r="GL94" s="43"/>
      <c r="GM94" s="43"/>
      <c r="GN94" s="43"/>
      <c r="GO94" s="43"/>
      <c r="GP94" s="43"/>
      <c r="GQ94" s="43"/>
      <c r="GR94" s="43"/>
      <c r="GS94" s="43"/>
      <c r="GT94" s="43"/>
      <c r="GU94" s="43"/>
      <c r="GV94" s="43"/>
      <c r="GW94" s="43"/>
      <c r="GX94" s="43"/>
      <c r="GY94" s="43"/>
      <c r="GZ94" s="43"/>
      <c r="HA94" s="43"/>
      <c r="HB94" s="43"/>
      <c r="HC94" s="43"/>
      <c r="HD94" s="43"/>
      <c r="HE94" s="43"/>
      <c r="HF94" s="43"/>
      <c r="HG94" s="43"/>
      <c r="HH94" s="43"/>
      <c r="HI94" s="43"/>
      <c r="HJ94" s="43"/>
      <c r="HK94" s="43"/>
      <c r="HL94" s="43"/>
      <c r="HM94" s="43"/>
      <c r="HN94" s="43"/>
      <c r="HO94" s="43"/>
      <c r="HP94" s="43"/>
      <c r="HQ94" s="43"/>
      <c r="HR94" s="43"/>
      <c r="HS94" s="43"/>
      <c r="HT94" s="43"/>
      <c r="HU94" s="43"/>
      <c r="HV94" s="43"/>
      <c r="HW94" s="43"/>
      <c r="HX94" s="43"/>
      <c r="HY94" s="43"/>
      <c r="HZ94" s="43"/>
      <c r="IA94" s="43"/>
      <c r="IB94" s="43"/>
      <c r="IC94" s="43"/>
      <c r="ID94" s="43"/>
      <c r="IE94" s="43"/>
      <c r="IF94" s="43"/>
    </row>
    <row r="95" spans="1:70" s="30" customFormat="1" ht="36.75" customHeight="1">
      <c r="A95" s="160">
        <f aca="true" t="shared" si="8" ref="A95:A101">A57</f>
        <v>0</v>
      </c>
      <c r="B95" s="160"/>
      <c r="C95" s="160"/>
      <c r="D95" s="100" t="e">
        <f aca="true" t="shared" si="9" ref="D95:D101">D57</f>
        <v>#N/A</v>
      </c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3">
        <f aca="true" t="shared" si="10" ref="X95:X101">X57</f>
        <v>0</v>
      </c>
      <c r="Y95" s="103"/>
      <c r="Z95" s="103"/>
      <c r="AA95" s="98" t="e">
        <f aca="true" t="shared" si="11" ref="AA95:AA101">AA57</f>
        <v>#N/A</v>
      </c>
      <c r="AB95" s="98"/>
      <c r="AC95" s="98"/>
      <c r="AD95" s="98" t="e">
        <f t="shared" si="5"/>
        <v>#N/A</v>
      </c>
      <c r="AE95" s="98"/>
      <c r="AF95" s="98"/>
      <c r="AG95" s="98" t="e">
        <f t="shared" si="6"/>
        <v>#N/A</v>
      </c>
      <c r="AH95" s="98"/>
      <c r="AI95" s="98"/>
      <c r="AJ95" s="109" t="e">
        <f t="shared" si="7"/>
        <v>#N/A</v>
      </c>
      <c r="AK95" s="110"/>
      <c r="AL95" s="111"/>
      <c r="AM95" s="13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</row>
    <row r="96" spans="1:240" s="30" customFormat="1" ht="33" customHeight="1">
      <c r="A96" s="160">
        <f t="shared" si="8"/>
        <v>0</v>
      </c>
      <c r="B96" s="160"/>
      <c r="C96" s="160"/>
      <c r="D96" s="100" t="e">
        <f t="shared" si="9"/>
        <v>#N/A</v>
      </c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3">
        <f t="shared" si="10"/>
        <v>0</v>
      </c>
      <c r="Y96" s="103"/>
      <c r="Z96" s="103"/>
      <c r="AA96" s="98" t="e">
        <f t="shared" si="11"/>
        <v>#N/A</v>
      </c>
      <c r="AB96" s="98"/>
      <c r="AC96" s="98"/>
      <c r="AD96" s="98" t="e">
        <f t="shared" si="5"/>
        <v>#N/A</v>
      </c>
      <c r="AE96" s="98"/>
      <c r="AF96" s="98"/>
      <c r="AG96" s="98" t="e">
        <f t="shared" si="6"/>
        <v>#N/A</v>
      </c>
      <c r="AH96" s="98"/>
      <c r="AI96" s="98"/>
      <c r="AJ96" s="109" t="e">
        <f t="shared" si="7"/>
        <v>#N/A</v>
      </c>
      <c r="AK96" s="110"/>
      <c r="AL96" s="111"/>
      <c r="AM96" s="13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  <c r="CZ96" s="63"/>
      <c r="DA96" s="63"/>
      <c r="DB96" s="63"/>
      <c r="DC96" s="63"/>
      <c r="DD96" s="63"/>
      <c r="DE96" s="63"/>
      <c r="DF96" s="63"/>
      <c r="DG96" s="63"/>
      <c r="DH96" s="63"/>
      <c r="DI96" s="63"/>
      <c r="DJ96" s="63"/>
      <c r="DK96" s="63"/>
      <c r="DL96" s="63"/>
      <c r="DM96" s="63"/>
      <c r="DN96" s="63"/>
      <c r="DO96" s="63"/>
      <c r="DP96" s="63"/>
      <c r="DQ96" s="63"/>
      <c r="DR96" s="63"/>
      <c r="DS96" s="63"/>
      <c r="DT96" s="63"/>
      <c r="DU96" s="63"/>
      <c r="DV96" s="63"/>
      <c r="DW96" s="63"/>
      <c r="DX96" s="63"/>
      <c r="DY96" s="63"/>
      <c r="DZ96" s="63"/>
      <c r="EA96" s="63"/>
      <c r="EB96" s="63"/>
      <c r="EC96" s="63"/>
      <c r="ED96" s="63"/>
      <c r="EE96" s="63"/>
      <c r="EF96" s="63"/>
      <c r="EG96" s="63"/>
      <c r="EH96" s="63"/>
      <c r="EI96" s="63"/>
      <c r="EJ96" s="63"/>
      <c r="EK96" s="63"/>
      <c r="EL96" s="63"/>
      <c r="EM96" s="63"/>
      <c r="EN96" s="63"/>
      <c r="EO96" s="63"/>
      <c r="EP96" s="63"/>
      <c r="EQ96" s="63"/>
      <c r="ER96" s="63"/>
      <c r="ES96" s="63"/>
      <c r="ET96" s="63"/>
      <c r="EU96" s="63"/>
      <c r="EV96" s="63"/>
      <c r="EW96" s="63"/>
      <c r="EX96" s="63"/>
      <c r="EY96" s="63"/>
      <c r="EZ96" s="63"/>
      <c r="FA96" s="63"/>
      <c r="FB96" s="63"/>
      <c r="FC96" s="63"/>
      <c r="FD96" s="63"/>
      <c r="FE96" s="63"/>
      <c r="FF96" s="63"/>
      <c r="FG96" s="63"/>
      <c r="FH96" s="63"/>
      <c r="FI96" s="63"/>
      <c r="FJ96" s="63"/>
      <c r="FK96" s="63"/>
      <c r="FL96" s="63"/>
      <c r="FM96" s="63"/>
      <c r="FN96" s="63"/>
      <c r="FO96" s="63"/>
      <c r="FP96" s="63"/>
      <c r="FQ96" s="63"/>
      <c r="FR96" s="63"/>
      <c r="FS96" s="63"/>
      <c r="FT96" s="63"/>
      <c r="FU96" s="63"/>
      <c r="FV96" s="63"/>
      <c r="FW96" s="63"/>
      <c r="FX96" s="63"/>
      <c r="FY96" s="63"/>
      <c r="FZ96" s="63"/>
      <c r="GA96" s="63"/>
      <c r="GB96" s="63"/>
      <c r="GC96" s="63"/>
      <c r="GD96" s="63"/>
      <c r="GE96" s="63"/>
      <c r="GF96" s="63"/>
      <c r="GG96" s="63"/>
      <c r="GH96" s="63"/>
      <c r="GI96" s="63"/>
      <c r="GJ96" s="63"/>
      <c r="GK96" s="63"/>
      <c r="GL96" s="63"/>
      <c r="GM96" s="63"/>
      <c r="GN96" s="63"/>
      <c r="GO96" s="63"/>
      <c r="GP96" s="63"/>
      <c r="GQ96" s="63"/>
      <c r="GR96" s="63"/>
      <c r="GS96" s="63"/>
      <c r="GT96" s="63"/>
      <c r="GU96" s="63"/>
      <c r="GV96" s="63"/>
      <c r="GW96" s="63"/>
      <c r="GX96" s="63"/>
      <c r="GY96" s="63"/>
      <c r="GZ96" s="63"/>
      <c r="HA96" s="63"/>
      <c r="HB96" s="63"/>
      <c r="HC96" s="63"/>
      <c r="HD96" s="63"/>
      <c r="HE96" s="63"/>
      <c r="HF96" s="63"/>
      <c r="HG96" s="63"/>
      <c r="HH96" s="63"/>
      <c r="HI96" s="63"/>
      <c r="HJ96" s="63"/>
      <c r="HK96" s="63"/>
      <c r="HL96" s="63"/>
      <c r="HM96" s="63"/>
      <c r="HN96" s="63"/>
      <c r="HO96" s="63"/>
      <c r="HP96" s="63"/>
      <c r="HQ96" s="63"/>
      <c r="HR96" s="63"/>
      <c r="HS96" s="63"/>
      <c r="HT96" s="63"/>
      <c r="HU96" s="63"/>
      <c r="HV96" s="63"/>
      <c r="HW96" s="63"/>
      <c r="HX96" s="63"/>
      <c r="HY96" s="63"/>
      <c r="HZ96" s="63"/>
      <c r="IA96" s="63"/>
      <c r="IB96" s="63"/>
      <c r="IC96" s="63"/>
      <c r="ID96" s="63"/>
      <c r="IE96" s="63"/>
      <c r="IF96" s="63"/>
    </row>
    <row r="97" spans="1:70" s="30" customFormat="1" ht="30" customHeight="1">
      <c r="A97" s="160">
        <f t="shared" si="8"/>
        <v>0</v>
      </c>
      <c r="B97" s="160"/>
      <c r="C97" s="160"/>
      <c r="D97" s="100" t="e">
        <f t="shared" si="9"/>
        <v>#N/A</v>
      </c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3">
        <f t="shared" si="10"/>
        <v>0</v>
      </c>
      <c r="Y97" s="103"/>
      <c r="Z97" s="103"/>
      <c r="AA97" s="98" t="e">
        <f t="shared" si="11"/>
        <v>#N/A</v>
      </c>
      <c r="AB97" s="98"/>
      <c r="AC97" s="98"/>
      <c r="AD97" s="98" t="e">
        <f t="shared" si="5"/>
        <v>#N/A</v>
      </c>
      <c r="AE97" s="98"/>
      <c r="AF97" s="98"/>
      <c r="AG97" s="98" t="e">
        <f t="shared" si="6"/>
        <v>#N/A</v>
      </c>
      <c r="AH97" s="98"/>
      <c r="AI97" s="98"/>
      <c r="AJ97" s="109" t="e">
        <f t="shared" si="7"/>
        <v>#N/A</v>
      </c>
      <c r="AK97" s="110"/>
      <c r="AL97" s="111"/>
      <c r="AM97" s="13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</row>
    <row r="98" spans="1:70" s="30" customFormat="1" ht="30.75" customHeight="1">
      <c r="A98" s="160">
        <f t="shared" si="8"/>
        <v>0</v>
      </c>
      <c r="B98" s="160"/>
      <c r="C98" s="160"/>
      <c r="D98" s="100" t="e">
        <f t="shared" si="9"/>
        <v>#N/A</v>
      </c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3">
        <f t="shared" si="10"/>
        <v>0</v>
      </c>
      <c r="Y98" s="103"/>
      <c r="Z98" s="103"/>
      <c r="AA98" s="98" t="e">
        <f t="shared" si="11"/>
        <v>#N/A</v>
      </c>
      <c r="AB98" s="98"/>
      <c r="AC98" s="98"/>
      <c r="AD98" s="98" t="e">
        <f t="shared" si="5"/>
        <v>#N/A</v>
      </c>
      <c r="AE98" s="98"/>
      <c r="AF98" s="98"/>
      <c r="AG98" s="98" t="e">
        <f t="shared" si="6"/>
        <v>#N/A</v>
      </c>
      <c r="AH98" s="98"/>
      <c r="AI98" s="98"/>
      <c r="AJ98" s="109" t="e">
        <f t="shared" si="7"/>
        <v>#N/A</v>
      </c>
      <c r="AK98" s="110"/>
      <c r="AL98" s="111"/>
      <c r="AM98" s="13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63"/>
      <c r="BB98" s="63"/>
      <c r="BC98" s="6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</row>
    <row r="99" spans="1:70" s="30" customFormat="1" ht="30" customHeight="1">
      <c r="A99" s="160">
        <f t="shared" si="8"/>
        <v>0</v>
      </c>
      <c r="B99" s="160"/>
      <c r="C99" s="160"/>
      <c r="D99" s="100" t="e">
        <f t="shared" si="9"/>
        <v>#N/A</v>
      </c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3">
        <f t="shared" si="10"/>
        <v>0</v>
      </c>
      <c r="Y99" s="103"/>
      <c r="Z99" s="103"/>
      <c r="AA99" s="98" t="e">
        <f t="shared" si="11"/>
        <v>#N/A</v>
      </c>
      <c r="AB99" s="98"/>
      <c r="AC99" s="98"/>
      <c r="AD99" s="98" t="e">
        <f t="shared" si="5"/>
        <v>#N/A</v>
      </c>
      <c r="AE99" s="98"/>
      <c r="AF99" s="98"/>
      <c r="AG99" s="98" t="e">
        <f t="shared" si="6"/>
        <v>#N/A</v>
      </c>
      <c r="AH99" s="98"/>
      <c r="AI99" s="98"/>
      <c r="AJ99" s="109" t="e">
        <f t="shared" si="7"/>
        <v>#N/A</v>
      </c>
      <c r="AK99" s="110"/>
      <c r="AL99" s="111"/>
      <c r="AM99" s="13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</row>
    <row r="100" spans="1:52" s="30" customFormat="1" ht="31.5" customHeight="1">
      <c r="A100" s="160">
        <f t="shared" si="8"/>
        <v>0</v>
      </c>
      <c r="B100" s="160"/>
      <c r="C100" s="160"/>
      <c r="D100" s="100" t="e">
        <f t="shared" si="9"/>
        <v>#N/A</v>
      </c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3">
        <f t="shared" si="10"/>
        <v>0</v>
      </c>
      <c r="Y100" s="103"/>
      <c r="Z100" s="103"/>
      <c r="AA100" s="98" t="e">
        <f t="shared" si="11"/>
        <v>#N/A</v>
      </c>
      <c r="AB100" s="98"/>
      <c r="AC100" s="98"/>
      <c r="AD100" s="98" t="e">
        <f t="shared" si="5"/>
        <v>#N/A</v>
      </c>
      <c r="AE100" s="98"/>
      <c r="AF100" s="98"/>
      <c r="AG100" s="98" t="e">
        <f t="shared" si="6"/>
        <v>#N/A</v>
      </c>
      <c r="AH100" s="98"/>
      <c r="AI100" s="98"/>
      <c r="AJ100" s="109" t="e">
        <f t="shared" si="7"/>
        <v>#N/A</v>
      </c>
      <c r="AK100" s="110"/>
      <c r="AL100" s="111"/>
      <c r="AM100" s="13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</row>
    <row r="101" spans="1:70" s="30" customFormat="1" ht="36.75" customHeight="1">
      <c r="A101" s="160">
        <f t="shared" si="8"/>
        <v>0</v>
      </c>
      <c r="B101" s="160"/>
      <c r="C101" s="160"/>
      <c r="D101" s="100" t="e">
        <f t="shared" si="9"/>
        <v>#N/A</v>
      </c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3">
        <f t="shared" si="10"/>
        <v>0</v>
      </c>
      <c r="Y101" s="103"/>
      <c r="Z101" s="103"/>
      <c r="AA101" s="98" t="e">
        <f t="shared" si="11"/>
        <v>#N/A</v>
      </c>
      <c r="AB101" s="98"/>
      <c r="AC101" s="98"/>
      <c r="AD101" s="98" t="e">
        <f t="shared" si="5"/>
        <v>#N/A</v>
      </c>
      <c r="AE101" s="98"/>
      <c r="AF101" s="98"/>
      <c r="AG101" s="98" t="e">
        <f t="shared" si="6"/>
        <v>#N/A</v>
      </c>
      <c r="AH101" s="98"/>
      <c r="AI101" s="98"/>
      <c r="AJ101" s="109" t="e">
        <f t="shared" si="7"/>
        <v>#N/A</v>
      </c>
      <c r="AK101" s="110"/>
      <c r="AL101" s="111"/>
      <c r="AM101" s="13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</row>
    <row r="102" spans="1:240" s="41" customFormat="1" ht="19.5" customHeight="1" thickBo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5"/>
      <c r="T102" s="14"/>
      <c r="U102" s="14"/>
      <c r="V102" s="14"/>
      <c r="W102" s="14"/>
      <c r="X102" s="19" t="s">
        <v>9</v>
      </c>
      <c r="Y102" s="14"/>
      <c r="Z102" s="14"/>
      <c r="AA102" s="27"/>
      <c r="AB102" s="27"/>
      <c r="AC102" s="27"/>
      <c r="AD102" s="135">
        <f>SUMIF(AD94:AF101,"&gt;0",AD94:AF101)</f>
        <v>0</v>
      </c>
      <c r="AE102" s="136"/>
      <c r="AF102" s="137"/>
      <c r="AG102" s="135">
        <f>SUMIF(AG94:AI101,"&gt;0",AG94:AI101)</f>
        <v>0</v>
      </c>
      <c r="AH102" s="136"/>
      <c r="AI102" s="137"/>
      <c r="AJ102" s="135">
        <f>SUMIF(AJ94:AL101,"&gt;0",AJ94:AL101)</f>
        <v>0</v>
      </c>
      <c r="AK102" s="136"/>
      <c r="AL102" s="137"/>
      <c r="AM102" s="13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0"/>
      <c r="ET102" s="30"/>
      <c r="EU102" s="30"/>
      <c r="EV102" s="30"/>
      <c r="EW102" s="30"/>
      <c r="EX102" s="30"/>
      <c r="EY102" s="30"/>
      <c r="EZ102" s="30"/>
      <c r="FA102" s="30"/>
      <c r="FB102" s="30"/>
      <c r="FC102" s="30"/>
      <c r="FD102" s="30"/>
      <c r="FE102" s="30"/>
      <c r="FF102" s="30"/>
      <c r="FG102" s="30"/>
      <c r="FH102" s="30"/>
      <c r="FI102" s="30"/>
      <c r="FJ102" s="30"/>
      <c r="FK102" s="30"/>
      <c r="FL102" s="30"/>
      <c r="FM102" s="30"/>
      <c r="FN102" s="30"/>
      <c r="FO102" s="30"/>
      <c r="FP102" s="30"/>
      <c r="FQ102" s="30"/>
      <c r="FR102" s="30"/>
      <c r="FS102" s="30"/>
      <c r="FT102" s="30"/>
      <c r="FU102" s="30"/>
      <c r="FV102" s="30"/>
      <c r="FW102" s="30"/>
      <c r="FX102" s="30"/>
      <c r="FY102" s="30"/>
      <c r="FZ102" s="30"/>
      <c r="GA102" s="30"/>
      <c r="GB102" s="30"/>
      <c r="GC102" s="30"/>
      <c r="GD102" s="30"/>
      <c r="GE102" s="30"/>
      <c r="GF102" s="30"/>
      <c r="GG102" s="30"/>
      <c r="GH102" s="30"/>
      <c r="GI102" s="30"/>
      <c r="GJ102" s="30"/>
      <c r="GK102" s="30"/>
      <c r="GL102" s="30"/>
      <c r="GM102" s="30"/>
      <c r="GN102" s="30"/>
      <c r="GO102" s="30"/>
      <c r="GP102" s="30"/>
      <c r="GQ102" s="30"/>
      <c r="GR102" s="30"/>
      <c r="GS102" s="30"/>
      <c r="GT102" s="30"/>
      <c r="GU102" s="30"/>
      <c r="GV102" s="30"/>
      <c r="GW102" s="30"/>
      <c r="GX102" s="30"/>
      <c r="GY102" s="30"/>
      <c r="GZ102" s="30"/>
      <c r="HA102" s="30"/>
      <c r="HB102" s="30"/>
      <c r="HC102" s="30"/>
      <c r="HD102" s="30"/>
      <c r="HE102" s="30"/>
      <c r="HF102" s="30"/>
      <c r="HG102" s="30"/>
      <c r="HH102" s="30"/>
      <c r="HI102" s="30"/>
      <c r="HJ102" s="30"/>
      <c r="HK102" s="30"/>
      <c r="HL102" s="30"/>
      <c r="HM102" s="30"/>
      <c r="HN102" s="30"/>
      <c r="HO102" s="30"/>
      <c r="HP102" s="30"/>
      <c r="HQ102" s="30"/>
      <c r="HR102" s="30"/>
      <c r="HS102" s="30"/>
      <c r="HT102" s="30"/>
      <c r="HU102" s="30"/>
      <c r="HV102" s="30"/>
      <c r="HW102" s="30"/>
      <c r="HX102" s="30"/>
      <c r="HY102" s="30"/>
      <c r="HZ102" s="30"/>
      <c r="IA102" s="30"/>
      <c r="IB102" s="30"/>
      <c r="IC102" s="30"/>
      <c r="ID102" s="30"/>
      <c r="IE102" s="30"/>
      <c r="IF102" s="30"/>
    </row>
    <row r="103" spans="1:52" s="30" customFormat="1" ht="13.5" customHeight="1">
      <c r="A103" s="138" t="s">
        <v>36</v>
      </c>
      <c r="B103" s="138"/>
      <c r="C103" s="138"/>
      <c r="D103" s="138"/>
      <c r="E103" s="138"/>
      <c r="F103" s="138"/>
      <c r="G103" s="138"/>
      <c r="H103" s="138"/>
      <c r="I103" s="138"/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8"/>
      <c r="W103" s="138"/>
      <c r="X103" s="138"/>
      <c r="Y103" s="138"/>
      <c r="Z103" s="138"/>
      <c r="AA103" s="138"/>
      <c r="AB103" s="138"/>
      <c r="AC103" s="138"/>
      <c r="AD103" s="138"/>
      <c r="AE103" s="138"/>
      <c r="AF103" s="138"/>
      <c r="AG103" s="138"/>
      <c r="AH103" s="138"/>
      <c r="AI103" s="138"/>
      <c r="AJ103" s="138"/>
      <c r="AK103" s="138"/>
      <c r="AL103" s="138"/>
      <c r="AM103" s="13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</row>
    <row r="104" spans="1:52" s="30" customFormat="1" ht="13.5" customHeight="1">
      <c r="A104" s="138" t="s">
        <v>31</v>
      </c>
      <c r="B104" s="138"/>
      <c r="C104" s="138"/>
      <c r="D104" s="138"/>
      <c r="E104" s="138"/>
      <c r="F104" s="138"/>
      <c r="G104" s="138"/>
      <c r="H104" s="142" t="str">
        <f>SUBSTITUTE(PROPER(INDEX(n_4,MID(TEXT(AJ102,n0),1,1)+1)&amp;INDEX(n0x,MID(TEXT(AJ102,n0),2,1)+1,MID(TEXT(AJ102,n0),3,1)+1)&amp;IF(-MID(TEXT(AJ102,n0),1,3),"миллиард"&amp;VLOOKUP(MID(TEXT(AJ102,n0),3,1)*AND(MID(TEXT(AJ102,n0),2,1)-1),мил,2),"")&amp;INDEX(n_4,MID(TEXT(AJ102,n0),4,1)+1)&amp;INDEX(n0x,MID(TEXT(AJ102,n0),5,1)+1,MID(TEXT(AJ102,n0),6,1)+1)&amp;IF(-MID(TEXT(AJ102,n0),4,3),"миллион"&amp;VLOOKUP(MID(TEXT(AJ102,n0),6,1)*AND(MID(TEXT(AJ102,n0),5,1)-1),мил,2),"")&amp;INDEX(n_4,MID(TEXT(AJ102,n0),7,1)+1)&amp;INDEX(n1x,MID(TEXT(AJ102,n0),8,1)+1,MID(TEXT(AJ102,n0),9,1)+1)&amp;IF(-MID(TEXT(AJ102,n0),7,3),VLOOKUP(MID(TEXT(AJ102,n0),9,1)*AND(MID(TEXT(AJ102,n0),8,1)-1),тыс,2),"")&amp;INDEX(n_4,MID(TEXT(AJ102,n0),10,1)+1)&amp;INDEX(n0x,MID(TEXT(AJ102,n0),11,1)+1,MID(TEXT(AJ102,n0),12,1)+1)),"z"," ")&amp;IF(TRUNC(TEXT(AJ102,n0)),"","Ноль ")&amp;"рубл"&amp;VLOOKUP(MOD(MAX(MOD(MID(TEXT(AJ102,n0),11,2)-11,100),9),10),{0,"ь ";1,"я ";4,"ей "},2)&amp;RIGHT(TEXT(AJ102,n0),2)&amp;" копе"&amp;VLOOKUP(MOD(MAX(MOD(RIGHT(TEXT(AJ102,n0),2)-11,100),9),10),{0,"йка";1,"йки";4,"ек"},2)</f>
        <v>Ноль рублей 00 копеек</v>
      </c>
      <c r="I104" s="142"/>
      <c r="J104" s="142"/>
      <c r="K104" s="142"/>
      <c r="L104" s="142"/>
      <c r="M104" s="142"/>
      <c r="N104" s="142"/>
      <c r="O104" s="142"/>
      <c r="P104" s="142"/>
      <c r="Q104" s="142"/>
      <c r="R104" s="142"/>
      <c r="S104" s="142"/>
      <c r="T104" s="142"/>
      <c r="U104" s="142"/>
      <c r="V104" s="142"/>
      <c r="W104" s="142"/>
      <c r="X104" s="142"/>
      <c r="Y104" s="142"/>
      <c r="Z104" s="142"/>
      <c r="AA104" s="142"/>
      <c r="AB104" s="142"/>
      <c r="AC104" s="142"/>
      <c r="AD104" s="142"/>
      <c r="AE104" s="142"/>
      <c r="AF104" s="142"/>
      <c r="AG104" s="142"/>
      <c r="AH104" s="142"/>
      <c r="AI104" s="142"/>
      <c r="AJ104" s="142"/>
      <c r="AK104" s="142"/>
      <c r="AL104" s="142"/>
      <c r="AM104" s="13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</row>
    <row r="105" spans="1:240" s="30" customFormat="1" ht="13.5" customHeight="1">
      <c r="A105" s="14" t="s">
        <v>19</v>
      </c>
      <c r="B105" s="14"/>
      <c r="C105" s="14"/>
      <c r="D105" s="14"/>
      <c r="E105" s="14"/>
      <c r="F105" s="14"/>
      <c r="G105" s="14"/>
      <c r="H105" s="134" t="str">
        <f>SUBSTITUTE(PROPER(INDEX(n_4,MID(TEXT(AG102,n0),1,1)+1)&amp;INDEX(n0x,MID(TEXT(AG102,n0),2,1)+1,MID(TEXT(AG102,n0),3,1)+1)&amp;IF(-MID(TEXT(AG102,n0),1,3),"миллиард"&amp;VLOOKUP(MID(TEXT(AG102,n0),3,1)*AND(MID(TEXT(AG102,n0),2,1)-1),мил,2),"")&amp;INDEX(n_4,MID(TEXT(AG102,n0),4,1)+1)&amp;INDEX(n0x,MID(TEXT(AG102,n0),5,1)+1,MID(TEXT(AG102,n0),6,1)+1)&amp;IF(-MID(TEXT(AG102,n0),4,3),"миллион"&amp;VLOOKUP(MID(TEXT(AG102,n0),6,1)*AND(MID(TEXT(AG102,n0),5,1)-1),мил,2),"")&amp;INDEX(n_4,MID(TEXT(AG102,n0),7,1)+1)&amp;INDEX(n1x,MID(TEXT(AG102,n0),8,1)+1,MID(TEXT(AG102,n0),9,1)+1)&amp;IF(-MID(TEXT(AG102,n0),7,3),VLOOKUP(MID(TEXT(AG102,n0),9,1)*AND(MID(TEXT(AG102,n0),8,1)-1),тыс,2),"")&amp;INDEX(n_4,MID(TEXT(AG102,n0),10,1)+1)&amp;INDEX(n0x,MID(TEXT(AG102,n0),11,1)+1,MID(TEXT(AG102,n0),12,1)+1)),"z"," ")&amp;IF(TRUNC(TEXT(AG102,n0)),"","Ноль ")&amp;"рубл"&amp;VLOOKUP(MOD(MAX(MOD(MID(TEXT(AG102,n0),11,2)-11,100),9),10),{0,"ь ";1,"я ";4,"ей "},2)&amp;RIGHT(TEXT(AG102,n0),2)&amp;" копе"&amp;VLOOKUP(MOD(MAX(MOD(RIGHT(TEXT(AG102,n0),2)-11,100),9),10),{0,"йка";1,"йки";4,"ек"},2)</f>
        <v>Ноль рублей 00 копеек</v>
      </c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  <c r="Z105" s="134"/>
      <c r="AA105" s="134"/>
      <c r="AB105" s="134"/>
      <c r="AC105" s="134"/>
      <c r="AD105" s="134"/>
      <c r="AE105" s="134"/>
      <c r="AF105" s="134"/>
      <c r="AG105" s="134"/>
      <c r="AH105" s="134"/>
      <c r="AI105" s="134"/>
      <c r="AJ105" s="134"/>
      <c r="AK105" s="134"/>
      <c r="AL105" s="134"/>
      <c r="AM105" s="13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S105" s="41"/>
      <c r="BT105" s="41"/>
      <c r="BU105" s="41"/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  <c r="CF105" s="41"/>
      <c r="CG105" s="41"/>
      <c r="CH105" s="41"/>
      <c r="CI105" s="41"/>
      <c r="CJ105" s="41"/>
      <c r="CK105" s="41"/>
      <c r="CL105" s="41"/>
      <c r="CM105" s="41"/>
      <c r="CN105" s="41"/>
      <c r="CO105" s="41"/>
      <c r="CP105" s="41"/>
      <c r="CQ105" s="41"/>
      <c r="CR105" s="41"/>
      <c r="CS105" s="41"/>
      <c r="CT105" s="41"/>
      <c r="CU105" s="41"/>
      <c r="CV105" s="41"/>
      <c r="CW105" s="41"/>
      <c r="CX105" s="41"/>
      <c r="CY105" s="41"/>
      <c r="CZ105" s="41"/>
      <c r="DA105" s="41"/>
      <c r="DB105" s="41"/>
      <c r="DC105" s="41"/>
      <c r="DD105" s="41"/>
      <c r="DE105" s="41"/>
      <c r="DF105" s="41"/>
      <c r="DG105" s="41"/>
      <c r="DH105" s="41"/>
      <c r="DI105" s="41"/>
      <c r="DJ105" s="41"/>
      <c r="DK105" s="41"/>
      <c r="DL105" s="41"/>
      <c r="DM105" s="41"/>
      <c r="DN105" s="41"/>
      <c r="DO105" s="41"/>
      <c r="DP105" s="41"/>
      <c r="DQ105" s="41"/>
      <c r="DR105" s="41"/>
      <c r="DS105" s="41"/>
      <c r="DT105" s="41"/>
      <c r="DU105" s="41"/>
      <c r="DV105" s="41"/>
      <c r="DW105" s="41"/>
      <c r="DX105" s="41"/>
      <c r="DY105" s="41"/>
      <c r="DZ105" s="41"/>
      <c r="EA105" s="41"/>
      <c r="EB105" s="41"/>
      <c r="EC105" s="41"/>
      <c r="ED105" s="41"/>
      <c r="EE105" s="41"/>
      <c r="EF105" s="41"/>
      <c r="EG105" s="41"/>
      <c r="EH105" s="41"/>
      <c r="EI105" s="41"/>
      <c r="EJ105" s="41"/>
      <c r="EK105" s="41"/>
      <c r="EL105" s="41"/>
      <c r="EM105" s="41"/>
      <c r="EN105" s="41"/>
      <c r="EO105" s="41"/>
      <c r="EP105" s="41"/>
      <c r="EQ105" s="41"/>
      <c r="ER105" s="41"/>
      <c r="ES105" s="41"/>
      <c r="ET105" s="41"/>
      <c r="EU105" s="41"/>
      <c r="EV105" s="41"/>
      <c r="EW105" s="41"/>
      <c r="EX105" s="41"/>
      <c r="EY105" s="41"/>
      <c r="EZ105" s="41"/>
      <c r="FA105" s="41"/>
      <c r="FB105" s="41"/>
      <c r="FC105" s="41"/>
      <c r="FD105" s="41"/>
      <c r="FE105" s="41"/>
      <c r="FF105" s="41"/>
      <c r="FG105" s="41"/>
      <c r="FH105" s="41"/>
      <c r="FI105" s="41"/>
      <c r="FJ105" s="41"/>
      <c r="FK105" s="41"/>
      <c r="FL105" s="41"/>
      <c r="FM105" s="41"/>
      <c r="FN105" s="41"/>
      <c r="FO105" s="41"/>
      <c r="FP105" s="41"/>
      <c r="FQ105" s="41"/>
      <c r="FR105" s="41"/>
      <c r="FS105" s="41"/>
      <c r="FT105" s="41"/>
      <c r="FU105" s="41"/>
      <c r="FV105" s="41"/>
      <c r="FW105" s="41"/>
      <c r="FX105" s="41"/>
      <c r="FY105" s="41"/>
      <c r="FZ105" s="41"/>
      <c r="GA105" s="41"/>
      <c r="GB105" s="41"/>
      <c r="GC105" s="41"/>
      <c r="GD105" s="41"/>
      <c r="GE105" s="41"/>
      <c r="GF105" s="41"/>
      <c r="GG105" s="41"/>
      <c r="GH105" s="41"/>
      <c r="GI105" s="41"/>
      <c r="GJ105" s="41"/>
      <c r="GK105" s="41"/>
      <c r="GL105" s="41"/>
      <c r="GM105" s="41"/>
      <c r="GN105" s="41"/>
      <c r="GO105" s="41"/>
      <c r="GP105" s="41"/>
      <c r="GQ105" s="41"/>
      <c r="GR105" s="41"/>
      <c r="GS105" s="41"/>
      <c r="GT105" s="41"/>
      <c r="GU105" s="41"/>
      <c r="GV105" s="41"/>
      <c r="GW105" s="41"/>
      <c r="GX105" s="41"/>
      <c r="GY105" s="41"/>
      <c r="GZ105" s="41"/>
      <c r="HA105" s="41"/>
      <c r="HB105" s="41"/>
      <c r="HC105" s="41"/>
      <c r="HD105" s="41"/>
      <c r="HE105" s="41"/>
      <c r="HF105" s="41"/>
      <c r="HG105" s="41"/>
      <c r="HH105" s="41"/>
      <c r="HI105" s="41"/>
      <c r="HJ105" s="41"/>
      <c r="HK105" s="41"/>
      <c r="HL105" s="41"/>
      <c r="HM105" s="41"/>
      <c r="HN105" s="41"/>
      <c r="HO105" s="41"/>
      <c r="HP105" s="41"/>
      <c r="HQ105" s="41"/>
      <c r="HR105" s="41"/>
      <c r="HS105" s="41"/>
      <c r="HT105" s="41"/>
      <c r="HU105" s="41"/>
      <c r="HV105" s="41"/>
      <c r="HW105" s="41"/>
      <c r="HX105" s="41"/>
      <c r="HY105" s="41"/>
      <c r="HZ105" s="41"/>
      <c r="IA105" s="41"/>
      <c r="IB105" s="41"/>
      <c r="IC105" s="41"/>
      <c r="ID105" s="41"/>
      <c r="IE105" s="41"/>
      <c r="IF105" s="41"/>
    </row>
    <row r="106" spans="1:52" s="30" customFormat="1" ht="13.5" customHeight="1">
      <c r="A106" s="138" t="s">
        <v>86</v>
      </c>
      <c r="B106" s="138"/>
      <c r="C106" s="138"/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  <c r="P106" s="138"/>
      <c r="Q106" s="138"/>
      <c r="R106" s="138"/>
      <c r="S106" s="138"/>
      <c r="T106" s="138"/>
      <c r="U106" s="138"/>
      <c r="V106" s="138"/>
      <c r="W106" s="138"/>
      <c r="X106" s="138"/>
      <c r="Y106" s="138"/>
      <c r="Z106" s="138"/>
      <c r="AA106" s="138"/>
      <c r="AB106" s="138"/>
      <c r="AC106" s="138"/>
      <c r="AD106" s="138"/>
      <c r="AE106" s="138"/>
      <c r="AF106" s="138"/>
      <c r="AG106" s="138"/>
      <c r="AH106" s="138"/>
      <c r="AI106" s="138"/>
      <c r="AJ106" s="138"/>
      <c r="AK106" s="138"/>
      <c r="AL106" s="138"/>
      <c r="AM106" s="13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</row>
    <row r="107" spans="1:55" s="30" customFormat="1" ht="13.5" customHeight="1">
      <c r="A107" s="138" t="s">
        <v>37</v>
      </c>
      <c r="B107" s="138"/>
      <c r="C107" s="138"/>
      <c r="D107" s="138"/>
      <c r="E107" s="138"/>
      <c r="F107" s="138"/>
      <c r="G107" s="25"/>
      <c r="H107" s="25"/>
      <c r="I107" s="25"/>
      <c r="J107" s="25"/>
      <c r="K107" s="25"/>
      <c r="L107" s="25"/>
      <c r="M107" s="25"/>
      <c r="N107" s="38"/>
      <c r="O107" s="38"/>
      <c r="P107" s="181"/>
      <c r="Q107" s="181"/>
      <c r="R107" s="181"/>
      <c r="S107" s="181"/>
      <c r="T107" s="181"/>
      <c r="U107" s="181"/>
      <c r="V107" s="181"/>
      <c r="W107" s="181"/>
      <c r="X107" s="181"/>
      <c r="Y107" s="181"/>
      <c r="Z107" s="181"/>
      <c r="AA107" s="181"/>
      <c r="AB107" s="181"/>
      <c r="AC107" s="181"/>
      <c r="AD107" s="181"/>
      <c r="AE107" s="181"/>
      <c r="AF107" s="181"/>
      <c r="AG107" s="181"/>
      <c r="AH107" s="181"/>
      <c r="AI107" s="181"/>
      <c r="AJ107" s="181"/>
      <c r="AK107" s="181"/>
      <c r="AL107" s="181"/>
      <c r="AM107" s="13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41"/>
      <c r="BB107" s="41"/>
      <c r="BC107" s="41"/>
    </row>
    <row r="108" spans="1:52" s="30" customFormat="1" ht="18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5"/>
      <c r="T108" s="15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3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</row>
    <row r="109" spans="1:70" s="30" customFormat="1" ht="18" customHeight="1">
      <c r="A109" s="14"/>
      <c r="B109" s="14"/>
      <c r="C109" s="14"/>
      <c r="D109" s="14"/>
      <c r="E109" s="14"/>
      <c r="F109" s="17" t="s">
        <v>0</v>
      </c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5"/>
      <c r="T109" s="15"/>
      <c r="U109" s="14"/>
      <c r="V109" s="14"/>
      <c r="W109" s="14"/>
      <c r="X109" s="14"/>
      <c r="Y109" s="17" t="s">
        <v>1</v>
      </c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3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</row>
    <row r="110" spans="1:52" s="30" customFormat="1" ht="12.75" customHeight="1">
      <c r="A110" s="90" t="str">
        <f>A72</f>
        <v>Начальник Брестского областного 
управления Госпромнадзора
___________________________ И.Г.Калишук</v>
      </c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15"/>
      <c r="U110" s="14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13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</row>
    <row r="111" spans="1:52" s="30" customFormat="1" ht="18" customHeight="1">
      <c r="A111" s="90"/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15"/>
      <c r="U111" s="14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13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</row>
    <row r="112" spans="1:240" s="64" customFormat="1" ht="15">
      <c r="A112" s="90"/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15"/>
      <c r="U112" s="14"/>
      <c r="V112" s="14"/>
      <c r="W112" s="14"/>
      <c r="X112" s="14"/>
      <c r="Y112" s="14"/>
      <c r="Z112" s="14"/>
      <c r="AA112" s="29" t="s">
        <v>38</v>
      </c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3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  <c r="EV112" s="30"/>
      <c r="EW112" s="30"/>
      <c r="EX112" s="30"/>
      <c r="EY112" s="30"/>
      <c r="EZ112" s="30"/>
      <c r="FA112" s="30"/>
      <c r="FB112" s="30"/>
      <c r="FC112" s="30"/>
      <c r="FD112" s="30"/>
      <c r="FE112" s="30"/>
      <c r="FF112" s="30"/>
      <c r="FG112" s="30"/>
      <c r="FH112" s="30"/>
      <c r="FI112" s="30"/>
      <c r="FJ112" s="30"/>
      <c r="FK112" s="30"/>
      <c r="FL112" s="30"/>
      <c r="FM112" s="30"/>
      <c r="FN112" s="30"/>
      <c r="FO112" s="30"/>
      <c r="FP112" s="30"/>
      <c r="FQ112" s="30"/>
      <c r="FR112" s="30"/>
      <c r="FS112" s="30"/>
      <c r="FT112" s="30"/>
      <c r="FU112" s="30"/>
      <c r="FV112" s="30"/>
      <c r="FW112" s="30"/>
      <c r="FX112" s="30"/>
      <c r="FY112" s="30"/>
      <c r="FZ112" s="30"/>
      <c r="GA112" s="30"/>
      <c r="GB112" s="30"/>
      <c r="GC112" s="30"/>
      <c r="GD112" s="30"/>
      <c r="GE112" s="30"/>
      <c r="GF112" s="30"/>
      <c r="GG112" s="30"/>
      <c r="GH112" s="30"/>
      <c r="GI112" s="30"/>
      <c r="GJ112" s="30"/>
      <c r="GK112" s="30"/>
      <c r="GL112" s="30"/>
      <c r="GM112" s="30"/>
      <c r="GN112" s="30"/>
      <c r="GO112" s="30"/>
      <c r="GP112" s="30"/>
      <c r="GQ112" s="30"/>
      <c r="GR112" s="30"/>
      <c r="GS112" s="30"/>
      <c r="GT112" s="30"/>
      <c r="GU112" s="30"/>
      <c r="GV112" s="30"/>
      <c r="GW112" s="30"/>
      <c r="GX112" s="30"/>
      <c r="GY112" s="30"/>
      <c r="GZ112" s="30"/>
      <c r="HA112" s="30"/>
      <c r="HB112" s="30"/>
      <c r="HC112" s="30"/>
      <c r="HD112" s="30"/>
      <c r="HE112" s="30"/>
      <c r="HF112" s="30"/>
      <c r="HG112" s="30"/>
      <c r="HH112" s="30"/>
      <c r="HI112" s="30"/>
      <c r="HJ112" s="30"/>
      <c r="HK112" s="30"/>
      <c r="HL112" s="30"/>
      <c r="HM112" s="30"/>
      <c r="HN112" s="30"/>
      <c r="HO112" s="30"/>
      <c r="HP112" s="30"/>
      <c r="HQ112" s="30"/>
      <c r="HR112" s="30"/>
      <c r="HS112" s="30"/>
      <c r="HT112" s="30"/>
      <c r="HU112" s="30"/>
      <c r="HV112" s="30"/>
      <c r="HW112" s="30"/>
      <c r="HX112" s="30"/>
      <c r="HY112" s="30"/>
      <c r="HZ112" s="30"/>
      <c r="IA112" s="30"/>
      <c r="IB112" s="30"/>
      <c r="IC112" s="30"/>
      <c r="ID112" s="30"/>
      <c r="IE112" s="30"/>
      <c r="IF112" s="30"/>
    </row>
    <row r="113" spans="1:52" s="30" customFormat="1" ht="9" customHeight="1">
      <c r="A113" s="90"/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15"/>
      <c r="U113" s="14"/>
      <c r="V113" s="169"/>
      <c r="W113" s="169"/>
      <c r="X113" s="169"/>
      <c r="Y113" s="169"/>
      <c r="Z113" s="169"/>
      <c r="AA113" s="169"/>
      <c r="AB113" s="169"/>
      <c r="AC113" s="169"/>
      <c r="AD113" s="171"/>
      <c r="AE113" s="171"/>
      <c r="AF113" s="171"/>
      <c r="AG113" s="171"/>
      <c r="AH113" s="171"/>
      <c r="AI113" s="171"/>
      <c r="AJ113" s="171"/>
      <c r="AK113" s="171"/>
      <c r="AL113" s="171"/>
      <c r="AM113" s="13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</row>
    <row r="114" spans="1:52" s="30" customFormat="1" ht="11.25" customHeight="1">
      <c r="A114" s="90"/>
      <c r="B114" s="90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15"/>
      <c r="U114" s="14"/>
      <c r="V114" s="14" t="s">
        <v>11</v>
      </c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28" t="s">
        <v>23</v>
      </c>
      <c r="AH114" s="14"/>
      <c r="AI114" s="14"/>
      <c r="AJ114" s="14"/>
      <c r="AK114" s="14"/>
      <c r="AL114" s="14"/>
      <c r="AM114" s="13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</row>
    <row r="115" spans="1:240" s="30" customFormat="1" ht="17.25" customHeight="1">
      <c r="A115" s="14"/>
      <c r="B115" s="14"/>
      <c r="C115" s="14"/>
      <c r="D115" s="14"/>
      <c r="E115" s="14" t="s">
        <v>12</v>
      </c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5"/>
      <c r="T115" s="15"/>
      <c r="U115" s="14"/>
      <c r="V115" s="14"/>
      <c r="W115" s="14"/>
      <c r="X115" s="14"/>
      <c r="Y115" s="14"/>
      <c r="AA115" s="14"/>
      <c r="AB115" s="14" t="s">
        <v>12</v>
      </c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3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S115" s="64"/>
      <c r="BT115" s="64"/>
      <c r="BU115" s="64"/>
      <c r="BV115" s="64"/>
      <c r="BW115" s="64"/>
      <c r="BX115" s="64"/>
      <c r="BY115" s="64"/>
      <c r="BZ115" s="64"/>
      <c r="CA115" s="64"/>
      <c r="CB115" s="64"/>
      <c r="CC115" s="64"/>
      <c r="CD115" s="64"/>
      <c r="CE115" s="64"/>
      <c r="CF115" s="64"/>
      <c r="CG115" s="64"/>
      <c r="CH115" s="64"/>
      <c r="CI115" s="64"/>
      <c r="CJ115" s="64"/>
      <c r="CK115" s="64"/>
      <c r="CL115" s="64"/>
      <c r="CM115" s="64"/>
      <c r="CN115" s="64"/>
      <c r="CO115" s="64"/>
      <c r="CP115" s="64"/>
      <c r="CQ115" s="64"/>
      <c r="CR115" s="64"/>
      <c r="CS115" s="64"/>
      <c r="CT115" s="64"/>
      <c r="CU115" s="64"/>
      <c r="CV115" s="64"/>
      <c r="CW115" s="64"/>
      <c r="CX115" s="64"/>
      <c r="CY115" s="64"/>
      <c r="CZ115" s="64"/>
      <c r="DA115" s="64"/>
      <c r="DB115" s="64"/>
      <c r="DC115" s="64"/>
      <c r="DD115" s="64"/>
      <c r="DE115" s="64"/>
      <c r="DF115" s="64"/>
      <c r="DG115" s="64"/>
      <c r="DH115" s="64"/>
      <c r="DI115" s="64"/>
      <c r="DJ115" s="64"/>
      <c r="DK115" s="64"/>
      <c r="DL115" s="64"/>
      <c r="DM115" s="64"/>
      <c r="DN115" s="64"/>
      <c r="DO115" s="64"/>
      <c r="DP115" s="64"/>
      <c r="DQ115" s="64"/>
      <c r="DR115" s="64"/>
      <c r="DS115" s="64"/>
      <c r="DT115" s="64"/>
      <c r="DU115" s="64"/>
      <c r="DV115" s="64"/>
      <c r="DW115" s="64"/>
      <c r="DX115" s="64"/>
      <c r="DY115" s="64"/>
      <c r="DZ115" s="64"/>
      <c r="EA115" s="64"/>
      <c r="EB115" s="64"/>
      <c r="EC115" s="64"/>
      <c r="ED115" s="64"/>
      <c r="EE115" s="64"/>
      <c r="EF115" s="64"/>
      <c r="EG115" s="64"/>
      <c r="EH115" s="64"/>
      <c r="EI115" s="64"/>
      <c r="EJ115" s="64"/>
      <c r="EK115" s="64"/>
      <c r="EL115" s="64"/>
      <c r="EM115" s="64"/>
      <c r="EN115" s="64"/>
      <c r="EO115" s="64"/>
      <c r="EP115" s="64"/>
      <c r="EQ115" s="64"/>
      <c r="ER115" s="64"/>
      <c r="ES115" s="64"/>
      <c r="ET115" s="64"/>
      <c r="EU115" s="64"/>
      <c r="EV115" s="64"/>
      <c r="EW115" s="64"/>
      <c r="EX115" s="64"/>
      <c r="EY115" s="64"/>
      <c r="EZ115" s="64"/>
      <c r="FA115" s="64"/>
      <c r="FB115" s="64"/>
      <c r="FC115" s="64"/>
      <c r="FD115" s="64"/>
      <c r="FE115" s="64"/>
      <c r="FF115" s="64"/>
      <c r="FG115" s="64"/>
      <c r="FH115" s="64"/>
      <c r="FI115" s="64"/>
      <c r="FJ115" s="64"/>
      <c r="FK115" s="64"/>
      <c r="FL115" s="64"/>
      <c r="FM115" s="64"/>
      <c r="FN115" s="64"/>
      <c r="FO115" s="64"/>
      <c r="FP115" s="64"/>
      <c r="FQ115" s="64"/>
      <c r="FR115" s="64"/>
      <c r="FS115" s="64"/>
      <c r="FT115" s="64"/>
      <c r="FU115" s="64"/>
      <c r="FV115" s="64"/>
      <c r="FW115" s="64"/>
      <c r="FX115" s="64"/>
      <c r="FY115" s="64"/>
      <c r="FZ115" s="64"/>
      <c r="GA115" s="64"/>
      <c r="GB115" s="64"/>
      <c r="GC115" s="64"/>
      <c r="GD115" s="64"/>
      <c r="GE115" s="64"/>
      <c r="GF115" s="64"/>
      <c r="GG115" s="64"/>
      <c r="GH115" s="64"/>
      <c r="GI115" s="64"/>
      <c r="GJ115" s="64"/>
      <c r="GK115" s="64"/>
      <c r="GL115" s="64"/>
      <c r="GM115" s="64"/>
      <c r="GN115" s="64"/>
      <c r="GO115" s="64"/>
      <c r="GP115" s="64"/>
      <c r="GQ115" s="64"/>
      <c r="GR115" s="64"/>
      <c r="GS115" s="64"/>
      <c r="GT115" s="64"/>
      <c r="GU115" s="64"/>
      <c r="GV115" s="64"/>
      <c r="GW115" s="64"/>
      <c r="GX115" s="64"/>
      <c r="GY115" s="64"/>
      <c r="GZ115" s="64"/>
      <c r="HA115" s="64"/>
      <c r="HB115" s="64"/>
      <c r="HC115" s="64"/>
      <c r="HD115" s="64"/>
      <c r="HE115" s="64"/>
      <c r="HF115" s="64"/>
      <c r="HG115" s="64"/>
      <c r="HH115" s="64"/>
      <c r="HI115" s="64"/>
      <c r="HJ115" s="64"/>
      <c r="HK115" s="64"/>
      <c r="HL115" s="64"/>
      <c r="HM115" s="64"/>
      <c r="HN115" s="64"/>
      <c r="HO115" s="64"/>
      <c r="HP115" s="64"/>
      <c r="HQ115" s="64"/>
      <c r="HR115" s="64"/>
      <c r="HS115" s="64"/>
      <c r="HT115" s="64"/>
      <c r="HU115" s="64"/>
      <c r="HV115" s="64"/>
      <c r="HW115" s="64"/>
      <c r="HX115" s="64"/>
      <c r="HY115" s="64"/>
      <c r="HZ115" s="64"/>
      <c r="IA115" s="64"/>
      <c r="IB115" s="64"/>
      <c r="IC115" s="64"/>
      <c r="ID115" s="64"/>
      <c r="IE115" s="64"/>
      <c r="IF115" s="64"/>
    </row>
    <row r="116" spans="40:52" s="30" customFormat="1" ht="15" customHeight="1"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</row>
    <row r="117" spans="40:55" s="30" customFormat="1" ht="15"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64"/>
      <c r="BB117" s="64"/>
      <c r="BC117" s="64"/>
    </row>
    <row r="118" spans="40:52" s="30" customFormat="1" ht="15"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</row>
    <row r="119" spans="40:52" s="30" customFormat="1" ht="15"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</row>
    <row r="120" spans="40:70" s="30" customFormat="1" ht="15"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  <c r="BN120" s="64"/>
      <c r="BO120" s="64"/>
      <c r="BP120" s="64"/>
      <c r="BQ120" s="64"/>
      <c r="BR120" s="64"/>
    </row>
    <row r="121" spans="40:52" s="30" customFormat="1" ht="15"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</row>
    <row r="122" spans="40:52" s="30" customFormat="1" ht="15" customHeight="1"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</row>
    <row r="123" spans="40:52" s="30" customFormat="1" ht="20.25" customHeight="1"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</row>
    <row r="124" spans="40:52" s="30" customFormat="1" ht="20.25" customHeight="1"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</row>
    <row r="125" spans="40:52" s="30" customFormat="1" ht="20.25" customHeight="1"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</row>
    <row r="126" spans="40:52" s="30" customFormat="1" ht="15"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</row>
    <row r="127" spans="40:52" s="30" customFormat="1" ht="15"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</row>
    <row r="128" spans="40:52" s="30" customFormat="1" ht="15"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</row>
    <row r="129" spans="40:52" s="30" customFormat="1" ht="25.5" customHeight="1"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</row>
    <row r="130" spans="40:52" s="30" customFormat="1" ht="33" customHeight="1"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</row>
    <row r="131" spans="40:52" s="30" customFormat="1" ht="4.5" customHeight="1"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</row>
    <row r="132" spans="40:52" s="30" customFormat="1" ht="46.5" customHeight="1"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</row>
    <row r="133" spans="40:52" s="30" customFormat="1" ht="45" customHeight="1"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</row>
    <row r="134" spans="40:52" s="30" customFormat="1" ht="45" customHeight="1"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</row>
    <row r="135" spans="40:52" s="30" customFormat="1" ht="45" customHeight="1"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</row>
    <row r="136" spans="40:52" s="30" customFormat="1" ht="45" customHeight="1"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</row>
    <row r="137" spans="40:52" s="30" customFormat="1" ht="45" customHeight="1"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</row>
    <row r="138" spans="40:52" s="30" customFormat="1" ht="45" customHeight="1"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</row>
    <row r="139" spans="40:52" s="30" customFormat="1" ht="45" customHeight="1"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</row>
    <row r="140" spans="40:52" s="30" customFormat="1" ht="45" customHeight="1"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</row>
    <row r="141" spans="40:52" s="30" customFormat="1" ht="15"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</row>
    <row r="142" spans="40:52" s="30" customFormat="1" ht="19.5" customHeight="1"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</row>
    <row r="143" spans="40:52" s="30" customFormat="1" ht="19.5" customHeight="1"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</row>
    <row r="144" spans="40:52" s="30" customFormat="1" ht="19.5" customHeight="1"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</row>
    <row r="145" spans="40:52" s="30" customFormat="1" ht="19.5" customHeight="1"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</row>
    <row r="146" spans="40:52" s="30" customFormat="1" ht="19.5" customHeight="1"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</row>
    <row r="147" spans="40:52" s="30" customFormat="1" ht="13.5" customHeight="1"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</row>
    <row r="148" spans="40:52" s="30" customFormat="1" ht="8.25" customHeight="1"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</row>
    <row r="149" spans="40:52" s="30" customFormat="1" ht="15"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</row>
    <row r="150" spans="40:52" s="30" customFormat="1" ht="12.75" customHeight="1"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</row>
    <row r="151" spans="40:52" s="30" customFormat="1" ht="12.75" customHeight="1"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</row>
    <row r="152" spans="40:52" s="30" customFormat="1" ht="9.75" customHeight="1"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</row>
    <row r="153" spans="40:52" s="30" customFormat="1" ht="18.75" customHeight="1"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</row>
    <row r="154" spans="40:52" s="30" customFormat="1" ht="15"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</row>
    <row r="155" spans="40:52" s="30" customFormat="1" ht="15"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</row>
    <row r="156" spans="1:52" s="30" customFormat="1" ht="6" customHeight="1">
      <c r="A156" s="168"/>
      <c r="B156" s="168"/>
      <c r="C156" s="168"/>
      <c r="D156" s="168"/>
      <c r="E156" s="168"/>
      <c r="F156" s="168"/>
      <c r="G156" s="168"/>
      <c r="H156" s="168"/>
      <c r="I156" s="168"/>
      <c r="J156" s="168"/>
      <c r="K156" s="168"/>
      <c r="L156" s="168"/>
      <c r="M156" s="168"/>
      <c r="N156" s="168"/>
      <c r="O156" s="168"/>
      <c r="P156" s="168"/>
      <c r="Q156" s="168"/>
      <c r="R156" s="168"/>
      <c r="S156" s="168"/>
      <c r="T156" s="168"/>
      <c r="U156" s="168"/>
      <c r="V156" s="168"/>
      <c r="W156" s="168"/>
      <c r="X156" s="168"/>
      <c r="Y156" s="168"/>
      <c r="Z156" s="168"/>
      <c r="AA156" s="168"/>
      <c r="AB156" s="168"/>
      <c r="AC156" s="168"/>
      <c r="AD156" s="168"/>
      <c r="AE156" s="168"/>
      <c r="AF156" s="168"/>
      <c r="AG156" s="168"/>
      <c r="AH156" s="168"/>
      <c r="AI156" s="168"/>
      <c r="AJ156" s="168"/>
      <c r="AK156" s="168"/>
      <c r="AL156" s="168"/>
      <c r="AM156" s="168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</row>
    <row r="157" spans="1:52" s="30" customFormat="1" ht="5.25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5"/>
      <c r="T157" s="15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3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</row>
    <row r="158" spans="1:52" s="30" customFormat="1" ht="6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5"/>
      <c r="T158" s="15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3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</row>
    <row r="159" spans="40:52" s="30" customFormat="1" ht="16.5" customHeight="1"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</row>
    <row r="160" spans="40:52" s="30" customFormat="1" ht="30" customHeight="1"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</row>
    <row r="161" spans="40:52" s="30" customFormat="1" ht="30" customHeight="1"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</row>
    <row r="162" spans="40:52" s="30" customFormat="1" ht="30" customHeight="1"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</row>
    <row r="163" spans="40:52" s="30" customFormat="1" ht="30" customHeight="1"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</row>
    <row r="164" spans="40:52" s="30" customFormat="1" ht="30" customHeight="1"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</row>
    <row r="165" spans="40:52" s="30" customFormat="1" ht="30" customHeight="1"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</row>
    <row r="166" spans="40:52" s="30" customFormat="1" ht="30" customHeight="1"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</row>
    <row r="167" spans="40:52" s="30" customFormat="1" ht="7.5" customHeight="1"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</row>
    <row r="168" spans="40:52" s="30" customFormat="1" ht="18.75" customHeight="1"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</row>
    <row r="169" spans="40:52" s="30" customFormat="1" ht="33" customHeight="1"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/>
    </row>
    <row r="170" spans="40:52" s="30" customFormat="1" ht="25.5" customHeight="1"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</row>
    <row r="171" spans="40:52" s="30" customFormat="1" ht="15" customHeight="1"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  <c r="AY171" s="35"/>
      <c r="AZ171" s="35"/>
    </row>
    <row r="172" spans="40:52" s="30" customFormat="1" ht="15" customHeight="1"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/>
    </row>
    <row r="173" spans="40:52" s="30" customFormat="1" ht="9.75" customHeight="1"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  <c r="AY173" s="35"/>
      <c r="AZ173" s="35"/>
    </row>
    <row r="174" spans="40:52" s="30" customFormat="1" ht="57.75" customHeight="1"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</row>
    <row r="175" spans="40:52" s="30" customFormat="1" ht="45" customHeight="1"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</row>
    <row r="176" spans="40:52" s="30" customFormat="1" ht="45" customHeight="1"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</row>
    <row r="177" spans="40:52" s="30" customFormat="1" ht="45" customHeight="1"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</row>
    <row r="178" spans="40:52" s="30" customFormat="1" ht="45" customHeight="1"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</row>
    <row r="179" spans="40:52" s="30" customFormat="1" ht="45" customHeight="1"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</row>
    <row r="180" spans="40:52" s="30" customFormat="1" ht="45" customHeight="1"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</row>
    <row r="181" spans="40:52" s="30" customFormat="1" ht="45" customHeight="1"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</row>
    <row r="182" spans="40:52" s="30" customFormat="1" ht="45" customHeight="1"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</row>
    <row r="183" spans="40:52" s="30" customFormat="1" ht="15"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</row>
    <row r="184" spans="40:52" s="30" customFormat="1" ht="7.5" customHeight="1"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</row>
    <row r="185" spans="40:52" s="30" customFormat="1" ht="15"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</row>
    <row r="186" spans="40:52" s="30" customFormat="1" ht="15"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  <c r="AY186" s="35"/>
      <c r="AZ186" s="35"/>
    </row>
    <row r="187" spans="40:52" s="30" customFormat="1" ht="16.5" customHeight="1"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35"/>
      <c r="AY187" s="35"/>
      <c r="AZ187" s="35"/>
    </row>
    <row r="188" spans="40:52" s="30" customFormat="1" ht="15" customHeight="1"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  <c r="AY188" s="35"/>
      <c r="AZ188" s="35"/>
    </row>
    <row r="189" spans="40:52" s="30" customFormat="1" ht="15" customHeight="1"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  <c r="AX189" s="35"/>
      <c r="AY189" s="35"/>
      <c r="AZ189" s="35"/>
    </row>
    <row r="190" spans="40:52" s="30" customFormat="1" ht="12" customHeight="1"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</row>
    <row r="191" spans="40:52" s="30" customFormat="1" ht="78.75" customHeight="1"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  <c r="AX191" s="35"/>
      <c r="AY191" s="35"/>
      <c r="AZ191" s="35"/>
    </row>
    <row r="192" spans="40:52" s="30" customFormat="1" ht="8.25" customHeight="1">
      <c r="AN192" s="35"/>
      <c r="AO192" s="35"/>
      <c r="AP192" s="35"/>
      <c r="AQ192" s="35"/>
      <c r="AR192" s="35"/>
      <c r="AS192" s="35"/>
      <c r="AT192" s="35"/>
      <c r="AU192" s="35"/>
      <c r="AV192" s="35"/>
      <c r="AW192" s="35"/>
      <c r="AX192" s="35"/>
      <c r="AY192" s="35"/>
      <c r="AZ192" s="35"/>
    </row>
    <row r="193" spans="40:52" s="30" customFormat="1" ht="6" customHeight="1"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  <c r="AX193" s="35"/>
      <c r="AY193" s="35"/>
      <c r="AZ193" s="35"/>
    </row>
    <row r="194" spans="40:52" s="30" customFormat="1" ht="15"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  <c r="AY194" s="35"/>
      <c r="AZ194" s="35"/>
    </row>
    <row r="195" spans="40:52" ht="0.75" customHeight="1">
      <c r="AN195" s="35"/>
      <c r="AO195" s="35"/>
      <c r="AP195" s="35"/>
      <c r="AQ195" s="35"/>
      <c r="AR195" s="35"/>
      <c r="AS195" s="35"/>
      <c r="AT195" s="35"/>
      <c r="AU195" s="35"/>
      <c r="AV195" s="35"/>
      <c r="AW195" s="35"/>
      <c r="AX195" s="35"/>
      <c r="AY195" s="35"/>
      <c r="AZ195" s="35"/>
    </row>
    <row r="196" spans="40:52" ht="15">
      <c r="AN196" s="35"/>
      <c r="AO196" s="35"/>
      <c r="AP196" s="35"/>
      <c r="AQ196" s="35"/>
      <c r="AR196" s="35"/>
      <c r="AS196" s="35"/>
      <c r="AT196" s="35"/>
      <c r="AU196" s="35"/>
      <c r="AV196" s="35"/>
      <c r="AW196" s="35"/>
      <c r="AX196" s="35"/>
      <c r="AY196" s="35"/>
      <c r="AZ196" s="35"/>
    </row>
    <row r="197" spans="1:52" ht="1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6"/>
      <c r="T197" s="16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35"/>
      <c r="AO197" s="35"/>
      <c r="AP197" s="35"/>
      <c r="AQ197" s="35"/>
      <c r="AR197" s="35"/>
      <c r="AS197" s="35"/>
      <c r="AT197" s="35"/>
      <c r="AU197" s="35"/>
      <c r="AV197" s="35"/>
      <c r="AW197" s="35"/>
      <c r="AX197" s="35"/>
      <c r="AY197" s="35"/>
      <c r="AZ197" s="35"/>
    </row>
    <row r="198" spans="1:52" ht="1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3"/>
      <c r="T198" s="23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N198" s="35"/>
      <c r="AO198" s="35"/>
      <c r="AP198" s="35"/>
      <c r="AQ198" s="35"/>
      <c r="AR198" s="35"/>
      <c r="AS198" s="35"/>
      <c r="AT198" s="35"/>
      <c r="AU198" s="35"/>
      <c r="AV198" s="35"/>
      <c r="AW198" s="35"/>
      <c r="AX198" s="35"/>
      <c r="AY198" s="35"/>
      <c r="AZ198" s="35"/>
    </row>
    <row r="199" spans="1:52" ht="1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3"/>
      <c r="T199" s="23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N199" s="35"/>
      <c r="AO199" s="35"/>
      <c r="AP199" s="35"/>
      <c r="AQ199" s="35"/>
      <c r="AR199" s="35"/>
      <c r="AS199" s="35"/>
      <c r="AT199" s="35"/>
      <c r="AU199" s="35"/>
      <c r="AV199" s="35"/>
      <c r="AW199" s="35"/>
      <c r="AX199" s="35"/>
      <c r="AY199" s="35"/>
      <c r="AZ199" s="35"/>
    </row>
    <row r="200" spans="1:52" ht="1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3"/>
      <c r="T200" s="23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N200" s="35"/>
      <c r="AO200" s="35"/>
      <c r="AP200" s="35"/>
      <c r="AQ200" s="35"/>
      <c r="AR200" s="35"/>
      <c r="AS200" s="35"/>
      <c r="AT200" s="35"/>
      <c r="AU200" s="35"/>
      <c r="AV200" s="35"/>
      <c r="AW200" s="35"/>
      <c r="AX200" s="35"/>
      <c r="AY200" s="35"/>
      <c r="AZ200" s="35"/>
    </row>
    <row r="201" spans="1:52" ht="1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3"/>
      <c r="T201" s="23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N201" s="35"/>
      <c r="AO201" s="35"/>
      <c r="AP201" s="35"/>
      <c r="AQ201" s="35"/>
      <c r="AR201" s="35"/>
      <c r="AS201" s="35"/>
      <c r="AT201" s="35"/>
      <c r="AU201" s="35"/>
      <c r="AV201" s="35"/>
      <c r="AW201" s="35"/>
      <c r="AX201" s="35"/>
      <c r="AY201" s="35"/>
      <c r="AZ201" s="35"/>
    </row>
    <row r="202" spans="1:52" ht="1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3"/>
      <c r="T202" s="23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N202" s="35"/>
      <c r="AO202" s="35"/>
      <c r="AP202" s="35"/>
      <c r="AQ202" s="35"/>
      <c r="AR202" s="35"/>
      <c r="AS202" s="35"/>
      <c r="AT202" s="35"/>
      <c r="AU202" s="35"/>
      <c r="AV202" s="35"/>
      <c r="AW202" s="35"/>
      <c r="AX202" s="35"/>
      <c r="AY202" s="35"/>
      <c r="AZ202" s="35"/>
    </row>
    <row r="203" spans="1:52" ht="1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3"/>
      <c r="T203" s="23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N203" s="35"/>
      <c r="AO203" s="35"/>
      <c r="AP203" s="35"/>
      <c r="AQ203" s="35"/>
      <c r="AR203" s="35"/>
      <c r="AS203" s="35"/>
      <c r="AT203" s="35"/>
      <c r="AU203" s="35"/>
      <c r="AV203" s="35"/>
      <c r="AW203" s="35"/>
      <c r="AX203" s="35"/>
      <c r="AY203" s="35"/>
      <c r="AZ203" s="35"/>
    </row>
    <row r="204" spans="1:52" ht="1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3"/>
      <c r="T204" s="23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N204" s="35"/>
      <c r="AO204" s="35"/>
      <c r="AP204" s="35"/>
      <c r="AQ204" s="35"/>
      <c r="AR204" s="35"/>
      <c r="AS204" s="35"/>
      <c r="AT204" s="35"/>
      <c r="AU204" s="35"/>
      <c r="AV204" s="35"/>
      <c r="AW204" s="35"/>
      <c r="AX204" s="35"/>
      <c r="AY204" s="35"/>
      <c r="AZ204" s="35"/>
    </row>
    <row r="205" spans="1:52" ht="1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3"/>
      <c r="T205" s="23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N205" s="35"/>
      <c r="AO205" s="35"/>
      <c r="AP205" s="35"/>
      <c r="AQ205" s="35"/>
      <c r="AR205" s="35"/>
      <c r="AS205" s="35"/>
      <c r="AT205" s="35"/>
      <c r="AU205" s="35"/>
      <c r="AV205" s="35"/>
      <c r="AW205" s="35"/>
      <c r="AX205" s="35"/>
      <c r="AY205" s="35"/>
      <c r="AZ205" s="35"/>
    </row>
    <row r="206" spans="1:52" ht="1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3"/>
      <c r="T206" s="23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N206" s="35"/>
      <c r="AO206" s="35"/>
      <c r="AP206" s="35"/>
      <c r="AQ206" s="35"/>
      <c r="AR206" s="35"/>
      <c r="AS206" s="35"/>
      <c r="AT206" s="35"/>
      <c r="AU206" s="35"/>
      <c r="AV206" s="35"/>
      <c r="AW206" s="35"/>
      <c r="AX206" s="35"/>
      <c r="AY206" s="35"/>
      <c r="AZ206" s="35"/>
    </row>
    <row r="207" spans="1:52" ht="1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3"/>
      <c r="T207" s="23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N207" s="35"/>
      <c r="AO207" s="35"/>
      <c r="AP207" s="35"/>
      <c r="AQ207" s="35"/>
      <c r="AR207" s="35"/>
      <c r="AS207" s="35"/>
      <c r="AT207" s="35"/>
      <c r="AU207" s="35"/>
      <c r="AV207" s="35"/>
      <c r="AW207" s="35"/>
      <c r="AX207" s="35"/>
      <c r="AY207" s="35"/>
      <c r="AZ207" s="35"/>
    </row>
    <row r="208" spans="1:52" ht="1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3"/>
      <c r="T208" s="23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N208" s="35"/>
      <c r="AO208" s="35"/>
      <c r="AP208" s="35"/>
      <c r="AQ208" s="35"/>
      <c r="AR208" s="35"/>
      <c r="AT208" s="35"/>
      <c r="AU208" s="35"/>
      <c r="AV208" s="35"/>
      <c r="AW208" s="35"/>
      <c r="AX208" s="35"/>
      <c r="AY208" s="35"/>
      <c r="AZ208" s="35"/>
    </row>
    <row r="209" spans="46:52" ht="15">
      <c r="AT209" s="35"/>
      <c r="AU209" s="35"/>
      <c r="AV209" s="35"/>
      <c r="AW209" s="35"/>
      <c r="AX209" s="35"/>
      <c r="AY209" s="35"/>
      <c r="AZ209" s="35"/>
    </row>
    <row r="210" spans="46:52" ht="15">
      <c r="AT210" s="35"/>
      <c r="AU210" s="35"/>
      <c r="AV210" s="35"/>
      <c r="AW210" s="35"/>
      <c r="AX210" s="35"/>
      <c r="AY210" s="35"/>
      <c r="AZ210" s="35"/>
    </row>
    <row r="211" spans="46:52" ht="15">
      <c r="AT211" s="35"/>
      <c r="AU211" s="35"/>
      <c r="AV211" s="35"/>
      <c r="AW211" s="35"/>
      <c r="AX211" s="35"/>
      <c r="AY211" s="35"/>
      <c r="AZ211" s="35"/>
    </row>
    <row r="212" spans="46:52" ht="15">
      <c r="AT212" s="35"/>
      <c r="AU212" s="35"/>
      <c r="AV212" s="35"/>
      <c r="AX212" s="35"/>
      <c r="AY212" s="35"/>
      <c r="AZ212" s="35"/>
    </row>
    <row r="213" spans="46:52" ht="15">
      <c r="AT213" s="35"/>
      <c r="AX213" s="35"/>
      <c r="AY213" s="35"/>
      <c r="AZ213" s="35"/>
    </row>
    <row r="214" ht="15">
      <c r="AT214" s="35"/>
    </row>
  </sheetData>
  <sheetProtection password="CE2C" sheet="1" formatCells="0" formatColumns="0" formatRows="0" selectLockedCells="1"/>
  <mergeCells count="257">
    <mergeCell ref="A78:Q86"/>
    <mergeCell ref="B34:G34"/>
    <mergeCell ref="B36:G36"/>
    <mergeCell ref="A57:C57"/>
    <mergeCell ref="P107:AG107"/>
    <mergeCell ref="AH107:AL107"/>
    <mergeCell ref="AG99:AI99"/>
    <mergeCell ref="AJ99:AL99"/>
    <mergeCell ref="AG97:AI97"/>
    <mergeCell ref="AJ61:AL61"/>
    <mergeCell ref="AG98:AI98"/>
    <mergeCell ref="X99:Z99"/>
    <mergeCell ref="AA99:AC99"/>
    <mergeCell ref="AJ98:AL98"/>
    <mergeCell ref="AA60:AC60"/>
    <mergeCell ref="AA58:AC58"/>
    <mergeCell ref="AG58:AI58"/>
    <mergeCell ref="AD58:AF58"/>
    <mergeCell ref="X61:Z61"/>
    <mergeCell ref="AG61:AI61"/>
    <mergeCell ref="AD61:AF61"/>
    <mergeCell ref="B26:AL26"/>
    <mergeCell ref="B19:I19"/>
    <mergeCell ref="B20:I20"/>
    <mergeCell ref="B32:AJ32"/>
    <mergeCell ref="B21:I21"/>
    <mergeCell ref="B25:AL25"/>
    <mergeCell ref="B28:AL28"/>
    <mergeCell ref="B22:AL22"/>
    <mergeCell ref="AF21:AL21"/>
    <mergeCell ref="AJ58:AL58"/>
    <mergeCell ref="B31:AL31"/>
    <mergeCell ref="AG59:AI59"/>
    <mergeCell ref="AJ59:AL59"/>
    <mergeCell ref="H34:P34"/>
    <mergeCell ref="H36:P36"/>
    <mergeCell ref="Q34:AL34"/>
    <mergeCell ref="AJ57:AL57"/>
    <mergeCell ref="AD56:AF56"/>
    <mergeCell ref="AG55:AI55"/>
    <mergeCell ref="AG57:AI57"/>
    <mergeCell ref="A156:AM156"/>
    <mergeCell ref="V113:AC113"/>
    <mergeCell ref="A107:F107"/>
    <mergeCell ref="X101:Z101"/>
    <mergeCell ref="AF41:AK41"/>
    <mergeCell ref="AJ102:AL102"/>
    <mergeCell ref="AJ100:AL100"/>
    <mergeCell ref="AD113:AL113"/>
    <mergeCell ref="AD100:AF100"/>
    <mergeCell ref="Q36:AL36"/>
    <mergeCell ref="A99:C99"/>
    <mergeCell ref="AD99:AF99"/>
    <mergeCell ref="A97:C97"/>
    <mergeCell ref="A59:C59"/>
    <mergeCell ref="AJ62:AL62"/>
    <mergeCell ref="AJ93:AL93"/>
    <mergeCell ref="AG96:AI96"/>
    <mergeCell ref="AJ97:AL97"/>
    <mergeCell ref="AA97:AC97"/>
    <mergeCell ref="A103:AL103"/>
    <mergeCell ref="AD102:AF102"/>
    <mergeCell ref="E90:K90"/>
    <mergeCell ref="B90:C90"/>
    <mergeCell ref="N87:R87"/>
    <mergeCell ref="AD96:AF96"/>
    <mergeCell ref="A101:C101"/>
    <mergeCell ref="A95:C95"/>
    <mergeCell ref="D99:W99"/>
    <mergeCell ref="X97:Z97"/>
    <mergeCell ref="X94:Z94"/>
    <mergeCell ref="R81:AL82"/>
    <mergeCell ref="D95:W95"/>
    <mergeCell ref="AJ96:AL96"/>
    <mergeCell ref="AA100:AC100"/>
    <mergeCell ref="AG93:AI93"/>
    <mergeCell ref="B89:K89"/>
    <mergeCell ref="A91:AL91"/>
    <mergeCell ref="AA93:AC93"/>
    <mergeCell ref="D93:W93"/>
    <mergeCell ref="X93:Z93"/>
    <mergeCell ref="A106:AL106"/>
    <mergeCell ref="A98:C98"/>
    <mergeCell ref="X96:Z96"/>
    <mergeCell ref="AA96:AC96"/>
    <mergeCell ref="AD95:AF95"/>
    <mergeCell ref="AG95:AI95"/>
    <mergeCell ref="A94:C94"/>
    <mergeCell ref="AG100:AI100"/>
    <mergeCell ref="A100:C100"/>
    <mergeCell ref="L89:T89"/>
    <mergeCell ref="AA101:AC101"/>
    <mergeCell ref="A93:C93"/>
    <mergeCell ref="AD93:AF93"/>
    <mergeCell ref="AA94:AC94"/>
    <mergeCell ref="S87:Y87"/>
    <mergeCell ref="D96:W96"/>
    <mergeCell ref="D97:W97"/>
    <mergeCell ref="AD97:AF97"/>
    <mergeCell ref="A96:C96"/>
    <mergeCell ref="R78:AL79"/>
    <mergeCell ref="R77:AL77"/>
    <mergeCell ref="R84:AM86"/>
    <mergeCell ref="D101:W101"/>
    <mergeCell ref="AJ101:AL101"/>
    <mergeCell ref="AG94:AI94"/>
    <mergeCell ref="R83:AL83"/>
    <mergeCell ref="W89:AB89"/>
    <mergeCell ref="X100:Z100"/>
    <mergeCell ref="AA95:AC95"/>
    <mergeCell ref="A63:C63"/>
    <mergeCell ref="D63:W63"/>
    <mergeCell ref="AG62:AI62"/>
    <mergeCell ref="X57:Z57"/>
    <mergeCell ref="A56:C56"/>
    <mergeCell ref="A62:C62"/>
    <mergeCell ref="D59:W59"/>
    <mergeCell ref="X59:Z59"/>
    <mergeCell ref="AA59:AC59"/>
    <mergeCell ref="AD59:AF59"/>
    <mergeCell ref="AJ55:AL55"/>
    <mergeCell ref="AA55:AC55"/>
    <mergeCell ref="I51:AL51"/>
    <mergeCell ref="AG101:AI101"/>
    <mergeCell ref="H104:AL104"/>
    <mergeCell ref="AD63:AF63"/>
    <mergeCell ref="AG63:AI63"/>
    <mergeCell ref="AG56:AI56"/>
    <mergeCell ref="AD64:AF64"/>
    <mergeCell ref="A73:S73"/>
    <mergeCell ref="A66:G66"/>
    <mergeCell ref="U73:AE73"/>
    <mergeCell ref="AF73:AL73"/>
    <mergeCell ref="AG64:AI64"/>
    <mergeCell ref="H66:AL66"/>
    <mergeCell ref="A69:AL69"/>
    <mergeCell ref="A68:AM68"/>
    <mergeCell ref="AJ64:AL64"/>
    <mergeCell ref="A72:S72"/>
    <mergeCell ref="A70:AL70"/>
    <mergeCell ref="T53:Z53"/>
    <mergeCell ref="I49:AL49"/>
    <mergeCell ref="AF40:AL40"/>
    <mergeCell ref="H105:AL105"/>
    <mergeCell ref="AG102:AI102"/>
    <mergeCell ref="A104:G104"/>
    <mergeCell ref="AD101:AF101"/>
    <mergeCell ref="A67:G67"/>
    <mergeCell ref="AG60:AI60"/>
    <mergeCell ref="H67:AL67"/>
    <mergeCell ref="A58:C58"/>
    <mergeCell ref="AA56:AC56"/>
    <mergeCell ref="D55:W55"/>
    <mergeCell ref="X58:Z58"/>
    <mergeCell ref="D58:W58"/>
    <mergeCell ref="D57:W57"/>
    <mergeCell ref="A55:C55"/>
    <mergeCell ref="AA57:AC57"/>
    <mergeCell ref="AJ63:AL63"/>
    <mergeCell ref="D56:W56"/>
    <mergeCell ref="X63:Z63"/>
    <mergeCell ref="AJ56:AL56"/>
    <mergeCell ref="X56:Z56"/>
    <mergeCell ref="AA63:AC63"/>
    <mergeCell ref="AJ60:AL60"/>
    <mergeCell ref="AD60:AF60"/>
    <mergeCell ref="AA61:AC61"/>
    <mergeCell ref="X60:Z60"/>
    <mergeCell ref="U74:AE74"/>
    <mergeCell ref="B14:I14"/>
    <mergeCell ref="W5:AK5"/>
    <mergeCell ref="B11:AL11"/>
    <mergeCell ref="B10:AL10"/>
    <mergeCell ref="B13:I13"/>
    <mergeCell ref="B15:I15"/>
    <mergeCell ref="N9:S9"/>
    <mergeCell ref="L12:M12"/>
    <mergeCell ref="N12:Y12"/>
    <mergeCell ref="C12:K12"/>
    <mergeCell ref="B24:AL24"/>
    <mergeCell ref="B29:AL29"/>
    <mergeCell ref="B27:AJ27"/>
    <mergeCell ref="J17:Q17"/>
    <mergeCell ref="B18:I18"/>
    <mergeCell ref="B16:I16"/>
    <mergeCell ref="B17:I17"/>
    <mergeCell ref="R17:Y17"/>
    <mergeCell ref="Z17:AE17"/>
    <mergeCell ref="H37:P37"/>
    <mergeCell ref="B30:AL30"/>
    <mergeCell ref="AJ95:AL95"/>
    <mergeCell ref="AJ94:AL94"/>
    <mergeCell ref="AD94:AF94"/>
    <mergeCell ref="X95:Z95"/>
    <mergeCell ref="D61:W61"/>
    <mergeCell ref="A60:C60"/>
    <mergeCell ref="D60:W60"/>
    <mergeCell ref="X55:Z55"/>
    <mergeCell ref="D100:W100"/>
    <mergeCell ref="H35:P35"/>
    <mergeCell ref="D98:W98"/>
    <mergeCell ref="B23:AL23"/>
    <mergeCell ref="X98:Z98"/>
    <mergeCell ref="D94:W94"/>
    <mergeCell ref="AA98:AC98"/>
    <mergeCell ref="AD98:AF98"/>
    <mergeCell ref="AD55:AF55"/>
    <mergeCell ref="A61:C61"/>
    <mergeCell ref="AF16:AL16"/>
    <mergeCell ref="J15:Q15"/>
    <mergeCell ref="J13:Q13"/>
    <mergeCell ref="R13:Y13"/>
    <mergeCell ref="Z13:AE13"/>
    <mergeCell ref="AF13:AL13"/>
    <mergeCell ref="J14:Q14"/>
    <mergeCell ref="R14:Y14"/>
    <mergeCell ref="Z14:AE14"/>
    <mergeCell ref="AF14:AL14"/>
    <mergeCell ref="J19:Q19"/>
    <mergeCell ref="R19:Y19"/>
    <mergeCell ref="Z19:AE19"/>
    <mergeCell ref="AF19:AL19"/>
    <mergeCell ref="R15:Y15"/>
    <mergeCell ref="Z15:AE15"/>
    <mergeCell ref="AF15:AL15"/>
    <mergeCell ref="J16:Q16"/>
    <mergeCell ref="R16:Y16"/>
    <mergeCell ref="Z16:AE16"/>
    <mergeCell ref="D62:W62"/>
    <mergeCell ref="X62:Z62"/>
    <mergeCell ref="AA62:AC62"/>
    <mergeCell ref="AD62:AF62"/>
    <mergeCell ref="A49:F49"/>
    <mergeCell ref="AF17:AL17"/>
    <mergeCell ref="J18:Q18"/>
    <mergeCell ref="R18:Y18"/>
    <mergeCell ref="Z18:AE18"/>
    <mergeCell ref="AF18:AL18"/>
    <mergeCell ref="A41:S47"/>
    <mergeCell ref="AB53:AH53"/>
    <mergeCell ref="V110:AL111"/>
    <mergeCell ref="A110:S114"/>
    <mergeCell ref="AF20:AL20"/>
    <mergeCell ref="J21:Q21"/>
    <mergeCell ref="R21:Y21"/>
    <mergeCell ref="Z21:AE21"/>
    <mergeCell ref="AD57:AF57"/>
    <mergeCell ref="A1:AM2"/>
    <mergeCell ref="W6:AL6"/>
    <mergeCell ref="J20:Q20"/>
    <mergeCell ref="R20:Y20"/>
    <mergeCell ref="Z20:AE20"/>
    <mergeCell ref="A77:H77"/>
    <mergeCell ref="A40:I40"/>
    <mergeCell ref="A51:F51"/>
    <mergeCell ref="A53:S53"/>
    <mergeCell ref="I50:AL50"/>
  </mergeCells>
  <dataValidations count="5">
    <dataValidation type="list" allowBlank="1" showInputMessage="1" showErrorMessage="1" sqref="BA51">
      <formula1>Лист1!#REF!</formula1>
    </dataValidation>
    <dataValidation type="list" allowBlank="1" showInputMessage="1" showErrorMessage="1" sqref="B14:I21">
      <formula1>$BA$32:$BA$36</formula1>
    </dataValidation>
    <dataValidation type="list" allowBlank="1" showInputMessage="1" showErrorMessage="1" sqref="Z14:AE21">
      <formula1>$BA$39:$BA$40</formula1>
    </dataValidation>
    <dataValidation type="list" allowBlank="1" showInputMessage="1" showErrorMessage="1" sqref="W6:AL6">
      <formula1>$BA$1:$BA$26</formula1>
    </dataValidation>
    <dataValidation type="list" allowBlank="1" showInputMessage="1" showErrorMessage="1" sqref="A56:C63">
      <formula1>$BA$68:$BA$77</formula1>
    </dataValidation>
  </dataValidations>
  <printOptions horizontalCentered="1"/>
  <pageMargins left="0.7086614173228347" right="0.4330708661417323" top="0.5511811023622047" bottom="0.3937007874015748" header="0" footer="0"/>
  <pageSetup blackAndWhite="1" fitToHeight="0" fitToWidth="1" horizontalDpi="600" verticalDpi="600" orientation="portrait" paperSize="9" scale="87" r:id="rId4"/>
  <rowBreaks count="3" manualBreakCount="3">
    <brk id="37" max="255" man="1"/>
    <brk id="75" max="38" man="1"/>
    <brk id="155" max="255" man="1"/>
  </rowBreaks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1:Q28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3.8515625" style="3" customWidth="1"/>
    <col min="2" max="2" width="20.8515625" style="3" customWidth="1"/>
    <col min="3" max="3" width="120.7109375" style="3" customWidth="1"/>
    <col min="4" max="16384" width="9.140625" style="3" customWidth="1"/>
  </cols>
  <sheetData>
    <row r="1" s="1" customFormat="1" ht="18">
      <c r="B1" s="1" t="s">
        <v>13</v>
      </c>
    </row>
    <row r="2" ht="12.75">
      <c r="B2" s="2" t="s">
        <v>14</v>
      </c>
    </row>
    <row r="3" ht="12.75">
      <c r="C3" s="2"/>
    </row>
    <row r="4" spans="2:14" s="6" customFormat="1" ht="12.75">
      <c r="B4" s="4" t="s">
        <v>15</v>
      </c>
      <c r="C4" s="5" t="s">
        <v>16</v>
      </c>
      <c r="G4" s="3"/>
      <c r="H4" s="3"/>
      <c r="I4" s="3"/>
      <c r="K4" s="3"/>
      <c r="L4" s="3"/>
      <c r="M4" s="3"/>
      <c r="N4" s="3"/>
    </row>
    <row r="5" spans="2:3" ht="12.75">
      <c r="B5" s="7">
        <v>0.74</v>
      </c>
      <c r="C5" s="8" t="str">
        <f>SUBSTITUTE(PROPER(INDEX(n_4,MID(TEXT(B5,n0),1,1)+1)&amp;INDEX(n0x,MID(TEXT(B5,n0),2,1)+1,MID(TEXT(B5,n0),3,1)+1)&amp;IF(-MID(TEXT(B5,n0),1,3),"миллиард"&amp;VLOOKUP(MID(TEXT(B5,n0),3,1)*AND(MID(TEXT(B5,n0),2,1)-1),мил,2),"")&amp;INDEX(n_4,MID(TEXT(B5,n0),4,1)+1)&amp;INDEX(n0x,MID(TEXT(B5,n0),5,1)+1,MID(TEXT(B5,n0),6,1)+1)&amp;IF(-MID(TEXT(B5,n0),4,3),"миллион"&amp;VLOOKUP(MID(TEXT(B5,n0),6,1)*AND(MID(TEXT(B5,n0),5,1)-1),мил,2),"")&amp;INDEX(n_4,MID(TEXT(B5,n0),7,1)+1)&amp;INDEX(n1x,MID(TEXT(B5,n0),8,1)+1,MID(TEXT(B5,n0),9,1)+1)&amp;IF(-MID(TEXT(B5,n0),7,3),VLOOKUP(MID(TEXT(B5,n0),9,1)*AND(MID(TEXT(B5,n0),8,1)-1),тыс,2),"")&amp;INDEX(n_4,MID(TEXT(B5,n0),10,1)+1)&amp;INDEX(n0x,MID(TEXT(B5,n0),11,1)+1,MID(TEXT(B5,n0),12,1)+1)),"z"," ")&amp;IF(TRUNC(TEXT(B5,n0)),"","Ноль ")&amp;"рубл"&amp;VLOOKUP(MOD(MAX(MOD(MID(TEXT(B5,n0),11,2)-11,100),9),10),{0,"ь ";1,"я ";4,"ей "},2)&amp;RIGHT(TEXT(B5,n0),2)&amp;" копе"&amp;VLOOKUP(MOD(MAX(MOD(RIGHT(TEXT(B5,n0),2)-11,100),9),10),{0,"йка";1,"йки";4,"ек"},2)</f>
        <v>Ноль рублей 74 копейки</v>
      </c>
    </row>
    <row r="6" spans="2:3" ht="12.75">
      <c r="B6" s="7">
        <v>1</v>
      </c>
      <c r="C6" s="8" t="str">
        <f>SUBSTITUTE(PROPER(INDEX(n_4,MID(TEXT(B6,n0),1,1)+1)&amp;INDEX(n0x,MID(TEXT(B6,n0),2,1)+1,MID(TEXT(B6,n0),3,1)+1)&amp;IF(-MID(TEXT(B6,n0),1,3),"миллиард"&amp;VLOOKUP(MID(TEXT(B6,n0),3,1)*AND(MID(TEXT(B6,n0),2,1)-1),мил,2),"")&amp;INDEX(n_4,MID(TEXT(B6,n0),4,1)+1)&amp;INDEX(n0x,MID(TEXT(B6,n0),5,1)+1,MID(TEXT(B6,n0),6,1)+1)&amp;IF(-MID(TEXT(B6,n0),4,3),"миллион"&amp;VLOOKUP(MID(TEXT(B6,n0),6,1)*AND(MID(TEXT(B6,n0),5,1)-1),мил,2),"")&amp;INDEX(n_4,MID(TEXT(B6,n0),7,1)+1)&amp;INDEX(n1x,MID(TEXT(B6,n0),8,1)+1,MID(TEXT(B6,n0),9,1)+1)&amp;IF(-MID(TEXT(B6,n0),7,3),VLOOKUP(MID(TEXT(B6,n0),9,1)*AND(MID(TEXT(B6,n0),8,1)-1),тыс,2),"")&amp;INDEX(n_4,MID(TEXT(B6,n0),10,1)+1)&amp;INDEX(n0x,MID(TEXT(B6,n0),11,1)+1,MID(TEXT(B6,n0),12,1)+1)),"z"," ")&amp;IF(TRUNC(TEXT(B6,n0)),"","Ноль ")&amp;"рубл"&amp;VLOOKUP(MOD(MAX(MOD(MID(TEXT(B6,n0),11,2)-11,100),9),10),{0,"ь ";1,"я ";4,"ей "},2)&amp;RIGHT(TEXT(B6,n0),2)&amp;" копе"&amp;VLOOKUP(MOD(MAX(MOD(RIGHT(TEXT(B6,n0),2)-11,100),9),10),{0,"йка";1,"йки";4,"ек"},2)</f>
        <v>Один рубль 00 копеек</v>
      </c>
    </row>
    <row r="7" spans="2:3" ht="12.75">
      <c r="B7" s="7">
        <v>2.61</v>
      </c>
      <c r="C7" s="8" t="str">
        <f>SUBSTITUTE(PROPER(INDEX(n_4,MID(TEXT(B7,n0),1,1)+1)&amp;INDEX(n0x,MID(TEXT(B7,n0),2,1)+1,MID(TEXT(B7,n0),3,1)+1)&amp;IF(-MID(TEXT(B7,n0),1,3),"миллиард"&amp;VLOOKUP(MID(TEXT(B7,n0),3,1)*AND(MID(TEXT(B7,n0),2,1)-1),мил,2),"")&amp;INDEX(n_4,MID(TEXT(B7,n0),4,1)+1)&amp;INDEX(n0x,MID(TEXT(B7,n0),5,1)+1,MID(TEXT(B7,n0),6,1)+1)&amp;IF(-MID(TEXT(B7,n0),4,3),"миллион"&amp;VLOOKUP(MID(TEXT(B7,n0),6,1)*AND(MID(TEXT(B7,n0),5,1)-1),мил,2),"")&amp;INDEX(n_4,MID(TEXT(B7,n0),7,1)+1)&amp;INDEX(n1x,MID(TEXT(B7,n0),8,1)+1,MID(TEXT(B7,n0),9,1)+1)&amp;IF(-MID(TEXT(B7,n0),7,3),VLOOKUP(MID(TEXT(B7,n0),9,1)*AND(MID(TEXT(B7,n0),8,1)-1),тыс,2),"")&amp;INDEX(n_4,MID(TEXT(B7,n0),10,1)+1)&amp;INDEX(n0x,MID(TEXT(B7,n0),11,1)+1,MID(TEXT(B7,n0),12,1)+1)),"z"," ")&amp;IF(TRUNC(TEXT(B7,n0)),"","Ноль ")&amp;"рубл"&amp;VLOOKUP(MOD(MAX(MOD(MID(TEXT(B7,n0),11,2)-11,100),9),10),{0,"ь ";1,"я ";4,"ей "},2)&amp;RIGHT(TEXT(B7,n0),2)&amp;" копе"&amp;VLOOKUP(MOD(MAX(MOD(RIGHT(TEXT(B7,n0),2)-11,100),9),10),{0,"йка";1,"йки";4,"ек"},2)</f>
        <v>Два рубля 61 копейка</v>
      </c>
    </row>
    <row r="8" spans="2:3" ht="12.75">
      <c r="B8" s="7">
        <v>17.22</v>
      </c>
      <c r="C8" s="8" t="str">
        <f>SUBSTITUTE(PROPER(INDEX(n_4,MID(TEXT(B8,n0),1,1)+1)&amp;INDEX(n0x,MID(TEXT(B8,n0),2,1)+1,MID(TEXT(B8,n0),3,1)+1)&amp;IF(-MID(TEXT(B8,n0),1,3),"миллиард"&amp;VLOOKUP(MID(TEXT(B8,n0),3,1)*AND(MID(TEXT(B8,n0),2,1)-1),мил,2),"")&amp;INDEX(n_4,MID(TEXT(B8,n0),4,1)+1)&amp;INDEX(n0x,MID(TEXT(B8,n0),5,1)+1,MID(TEXT(B8,n0),6,1)+1)&amp;IF(-MID(TEXT(B8,n0),4,3),"миллион"&amp;VLOOKUP(MID(TEXT(B8,n0),6,1)*AND(MID(TEXT(B8,n0),5,1)-1),мил,2),"")&amp;INDEX(n_4,MID(TEXT(B8,n0),7,1)+1)&amp;INDEX(n1x,MID(TEXT(B8,n0),8,1)+1,MID(TEXT(B8,n0),9,1)+1)&amp;IF(-MID(TEXT(B8,n0),7,3),VLOOKUP(MID(TEXT(B8,n0),9,1)*AND(MID(TEXT(B8,n0),8,1)-1),тыс,2),"")&amp;INDEX(n_4,MID(TEXT(B8,n0),10,1)+1)&amp;INDEX(n0x,MID(TEXT(B8,n0),11,1)+1,MID(TEXT(B8,n0),12,1)+1)),"z"," ")&amp;IF(TRUNC(TEXT(B8,n0)),"","Ноль ")&amp;"рубл"&amp;VLOOKUP(MOD(MAX(MOD(MID(TEXT(B8,n0),11,2)-11,100),9),10),{0,"ь ";1,"я ";4,"ей "},2)&amp;RIGHT(TEXT(B8,n0),2)&amp;" копе"&amp;VLOOKUP(MOD(MAX(MOD(RIGHT(TEXT(B8,n0),2)-11,100),9),10),{0,"йка";1,"йки";4,"ек"},2)</f>
        <v>Семнадцать рублей 22 копейки</v>
      </c>
    </row>
    <row r="9" spans="2:3" ht="12.75">
      <c r="B9" s="7">
        <v>21</v>
      </c>
      <c r="C9" s="8" t="str">
        <f>SUBSTITUTE(PROPER(INDEX(n_4,MID(TEXT(B9,n0),1,1)+1)&amp;INDEX(n0x,MID(TEXT(B9,n0),2,1)+1,MID(TEXT(B9,n0),3,1)+1)&amp;IF(-MID(TEXT(B9,n0),1,3),"миллиард"&amp;VLOOKUP(MID(TEXT(B9,n0),3,1)*AND(MID(TEXT(B9,n0),2,1)-1),мил,2),"")&amp;INDEX(n_4,MID(TEXT(B9,n0),4,1)+1)&amp;INDEX(n0x,MID(TEXT(B9,n0),5,1)+1,MID(TEXT(B9,n0),6,1)+1)&amp;IF(-MID(TEXT(B9,n0),4,3),"миллион"&amp;VLOOKUP(MID(TEXT(B9,n0),6,1)*AND(MID(TEXT(B9,n0),5,1)-1),мил,2),"")&amp;INDEX(n_4,MID(TEXT(B9,n0),7,1)+1)&amp;INDEX(n1x,MID(TEXT(B9,n0),8,1)+1,MID(TEXT(B9,n0),9,1)+1)&amp;IF(-MID(TEXT(B9,n0),7,3),VLOOKUP(MID(TEXT(B9,n0),9,1)*AND(MID(TEXT(B9,n0),8,1)-1),тыс,2),"")&amp;INDEX(n_4,MID(TEXT(B9,n0),10,1)+1)&amp;INDEX(n0x,MID(TEXT(B9,n0),11,1)+1,MID(TEXT(B9,n0),12,1)+1)),"z"," ")&amp;IF(TRUNC(TEXT(B9,n0)),"","Ноль ")&amp;"рубл"&amp;VLOOKUP(MOD(MAX(MOD(MID(TEXT(B9,n0),11,2)-11,100),9),10),{0,"ь ";1,"я ";4,"ей "},2)&amp;RIGHT(TEXT(B9,n0),2)&amp;" копе"&amp;VLOOKUP(MOD(MAX(MOD(RIGHT(TEXT(B9,n0),2)-11,100),9),10),{0,"йка";1,"йки";4,"ек"},2)</f>
        <v>Двадцать один рубль 00 копеек</v>
      </c>
    </row>
    <row r="10" spans="2:3" ht="12.75">
      <c r="B10" s="7">
        <v>183.7</v>
      </c>
      <c r="C10" s="8" t="str">
        <f>SUBSTITUTE(PROPER(INDEX(n_4,MID(TEXT(B10,n0),1,1)+1)&amp;INDEX(n0x,MID(TEXT(B10,n0),2,1)+1,MID(TEXT(B10,n0),3,1)+1)&amp;IF(-MID(TEXT(B10,n0),1,3),"миллиард"&amp;VLOOKUP(MID(TEXT(B10,n0),3,1)*AND(MID(TEXT(B10,n0),2,1)-1),мил,2),"")&amp;INDEX(n_4,MID(TEXT(B10,n0),4,1)+1)&amp;INDEX(n0x,MID(TEXT(B10,n0),5,1)+1,MID(TEXT(B10,n0),6,1)+1)&amp;IF(-MID(TEXT(B10,n0),4,3),"миллион"&amp;VLOOKUP(MID(TEXT(B10,n0),6,1)*AND(MID(TEXT(B10,n0),5,1)-1),мил,2),"")&amp;INDEX(n_4,MID(TEXT(B10,n0),7,1)+1)&amp;INDEX(n1x,MID(TEXT(B10,n0),8,1)+1,MID(TEXT(B10,n0),9,1)+1)&amp;IF(-MID(TEXT(B10,n0),7,3),VLOOKUP(MID(TEXT(B10,n0),9,1)*AND(MID(TEXT(B10,n0),8,1)-1),тыс,2),"")&amp;INDEX(n_4,MID(TEXT(B10,n0),10,1)+1)&amp;INDEX(n0x,MID(TEXT(B10,n0),11,1)+1,MID(TEXT(B10,n0),12,1)+1)),"z"," ")&amp;IF(TRUNC(TEXT(B10,n0)),"","Ноль ")&amp;"рубл"&amp;VLOOKUP(MOD(MAX(MOD(MID(TEXT(B10,n0),11,2)-11,100),9),10),{0,"ь ";1,"я ";4,"ей "},2)&amp;RIGHT(TEXT(B10,n0),2)&amp;" копе"&amp;VLOOKUP(MOD(MAX(MOD(RIGHT(TEXT(B10,n0),2)-11,100),9),10),{0,"йка";1,"йки";4,"ек"},2)</f>
        <v>Сто восемьдесят три рубля 70 копеек</v>
      </c>
    </row>
    <row r="11" spans="2:3" ht="12.75">
      <c r="B11" s="7">
        <v>1056.13</v>
      </c>
      <c r="C11" s="8" t="str">
        <f>SUBSTITUTE(PROPER(INDEX(n_4,MID(TEXT(B11,n0),1,1)+1)&amp;INDEX(n0x,MID(TEXT(B11,n0),2,1)+1,MID(TEXT(B11,n0),3,1)+1)&amp;IF(-MID(TEXT(B11,n0),1,3),"миллиард"&amp;VLOOKUP(MID(TEXT(B11,n0),3,1)*AND(MID(TEXT(B11,n0),2,1)-1),мил,2),"")&amp;INDEX(n_4,MID(TEXT(B11,n0),4,1)+1)&amp;INDEX(n0x,MID(TEXT(B11,n0),5,1)+1,MID(TEXT(B11,n0),6,1)+1)&amp;IF(-MID(TEXT(B11,n0),4,3),"миллион"&amp;VLOOKUP(MID(TEXT(B11,n0),6,1)*AND(MID(TEXT(B11,n0),5,1)-1),мил,2),"")&amp;INDEX(n_4,MID(TEXT(B11,n0),7,1)+1)&amp;INDEX(n1x,MID(TEXT(B11,n0),8,1)+1,MID(TEXT(B11,n0),9,1)+1)&amp;IF(-MID(TEXT(B11,n0),7,3),VLOOKUP(MID(TEXT(B11,n0),9,1)*AND(MID(TEXT(B11,n0),8,1)-1),тыс,2),"")&amp;INDEX(n_4,MID(TEXT(B11,n0),10,1)+1)&amp;INDEX(n0x,MID(TEXT(B11,n0),11,1)+1,MID(TEXT(B11,n0),12,1)+1)),"z"," ")&amp;IF(TRUNC(TEXT(B11,n0)),"","Ноль ")&amp;"рубл"&amp;VLOOKUP(MOD(MAX(MOD(MID(TEXT(B11,n0),11,2)-11,100),9),10),{0,"ь ";1,"я ";4,"ей "},2)&amp;RIGHT(TEXT(B11,n0),2)&amp;" копе"&amp;VLOOKUP(MOD(MAX(MOD(RIGHT(TEXT(B11,n0),2)-11,100),9),10),{0,"йка";1,"йки";4,"ек"},2)</f>
        <v>Одна тысяча пятьдесят шесть рублей 13 копеек</v>
      </c>
    </row>
    <row r="12" spans="2:3" ht="12.75">
      <c r="B12" s="7">
        <v>302284.98</v>
      </c>
      <c r="C12" s="8" t="str">
        <f>SUBSTITUTE(PROPER(INDEX(n_4,MID(TEXT(B12,n0),1,1)+1)&amp;INDEX(n0x,MID(TEXT(B12,n0),2,1)+1,MID(TEXT(B12,n0),3,1)+1)&amp;IF(-MID(TEXT(B12,n0),1,3),"миллиард"&amp;VLOOKUP(MID(TEXT(B12,n0),3,1)*AND(MID(TEXT(B12,n0),2,1)-1),мил,2),"")&amp;INDEX(n_4,MID(TEXT(B12,n0),4,1)+1)&amp;INDEX(n0x,MID(TEXT(B12,n0),5,1)+1,MID(TEXT(B12,n0),6,1)+1)&amp;IF(-MID(TEXT(B12,n0),4,3),"миллион"&amp;VLOOKUP(MID(TEXT(B12,n0),6,1)*AND(MID(TEXT(B12,n0),5,1)-1),мил,2),"")&amp;INDEX(n_4,MID(TEXT(B12,n0),7,1)+1)&amp;INDEX(n1x,MID(TEXT(B12,n0),8,1)+1,MID(TEXT(B12,n0),9,1)+1)&amp;IF(-MID(TEXT(B12,n0),7,3),VLOOKUP(MID(TEXT(B12,n0),9,1)*AND(MID(TEXT(B12,n0),8,1)-1),тыс,2),"")&amp;INDEX(n_4,MID(TEXT(B12,n0),10,1)+1)&amp;INDEX(n0x,MID(TEXT(B12,n0),11,1)+1,MID(TEXT(B12,n0),12,1)+1)),"z"," ")&amp;IF(TRUNC(TEXT(B12,n0)),"","Ноль ")&amp;"рубл"&amp;VLOOKUP(MOD(MAX(MOD(MID(TEXT(B12,n0),11,2)-11,100),9),10),{0,"ь ";1,"я ";4,"ей "},2)&amp;RIGHT(TEXT(B12,n0),2)&amp;" копе"&amp;VLOOKUP(MOD(MAX(MOD(RIGHT(TEXT(B12,n0),2)-11,100),9),10),{0,"йка";1,"йки";4,"ек"},2)</f>
        <v>Триста две тысячи двести восемьдесят четыре рубля 98 копеек</v>
      </c>
    </row>
    <row r="13" spans="2:3" ht="12.75">
      <c r="B13" s="7">
        <v>4000005</v>
      </c>
      <c r="C13" s="8" t="str">
        <f>SUBSTITUTE(PROPER(INDEX(n_4,MID(TEXT(B13,n0),1,1)+1)&amp;INDEX(n0x,MID(TEXT(B13,n0),2,1)+1,MID(TEXT(B13,n0),3,1)+1)&amp;IF(-MID(TEXT(B13,n0),1,3),"миллиард"&amp;VLOOKUP(MID(TEXT(B13,n0),3,1)*AND(MID(TEXT(B13,n0),2,1)-1),мил,2),"")&amp;INDEX(n_4,MID(TEXT(B13,n0),4,1)+1)&amp;INDEX(n0x,MID(TEXT(B13,n0),5,1)+1,MID(TEXT(B13,n0),6,1)+1)&amp;IF(-MID(TEXT(B13,n0),4,3),"миллион"&amp;VLOOKUP(MID(TEXT(B13,n0),6,1)*AND(MID(TEXT(B13,n0),5,1)-1),мил,2),"")&amp;INDEX(n_4,MID(TEXT(B13,n0),7,1)+1)&amp;INDEX(n1x,MID(TEXT(B13,n0),8,1)+1,MID(TEXT(B13,n0),9,1)+1)&amp;IF(-MID(TEXT(B13,n0),7,3),VLOOKUP(MID(TEXT(B13,n0),9,1)*AND(MID(TEXT(B13,n0),8,1)-1),тыс,2),"")&amp;INDEX(n_4,MID(TEXT(B13,n0),10,1)+1)&amp;INDEX(n0x,MID(TEXT(B13,n0),11,1)+1,MID(TEXT(B13,n0),12,1)+1)),"z"," ")&amp;IF(TRUNC(TEXT(B13,n0)),"","Ноль ")&amp;"рубл"&amp;VLOOKUP(MOD(MAX(MOD(MID(TEXT(B13,n0),11,2)-11,100),9),10),{0,"ь ";1,"я ";4,"ей "},2)&amp;RIGHT(TEXT(B13,n0),2)&amp;" копе"&amp;VLOOKUP(MOD(MAX(MOD(RIGHT(TEXT(B13,n0),2)-11,100),9),10),{0,"йка";1,"йки";4,"ек"},2)</f>
        <v>Четыре миллиона пять рублей 00 копеек</v>
      </c>
    </row>
    <row r="14" spans="2:3" ht="12.75">
      <c r="B14" s="7">
        <v>11111111.11</v>
      </c>
      <c r="C14" s="8" t="str">
        <f>SUBSTITUTE(PROPER(INDEX(n_4,MID(TEXT(B14,n0),1,1)+1)&amp;INDEX(n0x,MID(TEXT(B14,n0),2,1)+1,MID(TEXT(B14,n0),3,1)+1)&amp;IF(-MID(TEXT(B14,n0),1,3),"миллиард"&amp;VLOOKUP(MID(TEXT(B14,n0),3,1)*AND(MID(TEXT(B14,n0),2,1)-1),мил,2),"")&amp;INDEX(n_4,MID(TEXT(B14,n0),4,1)+1)&amp;INDEX(n0x,MID(TEXT(B14,n0),5,1)+1,MID(TEXT(B14,n0),6,1)+1)&amp;IF(-MID(TEXT(B14,n0),4,3),"миллион"&amp;VLOOKUP(MID(TEXT(B14,n0),6,1)*AND(MID(TEXT(B14,n0),5,1)-1),мил,2),"")&amp;INDEX(n_4,MID(TEXT(B14,n0),7,1)+1)&amp;INDEX(n1x,MID(TEXT(B14,n0),8,1)+1,MID(TEXT(B14,n0),9,1)+1)&amp;IF(-MID(TEXT(B14,n0),7,3),VLOOKUP(MID(TEXT(B14,n0),9,1)*AND(MID(TEXT(B14,n0),8,1)-1),тыс,2),"")&amp;INDEX(n_4,MID(TEXT(B14,n0),10,1)+1)&amp;INDEX(n0x,MID(TEXT(B14,n0),11,1)+1,MID(TEXT(B14,n0),12,1)+1)),"z"," ")&amp;IF(TRUNC(TEXT(B14,n0)),"","Ноль ")&amp;"рубл"&amp;VLOOKUP(MOD(MAX(MOD(MID(TEXT(B14,n0),11,2)-11,100),9),10),{0,"ь ";1,"я ";4,"ей "},2)&amp;RIGHT(TEXT(B14,n0),2)&amp;" копе"&amp;VLOOKUP(MOD(MAX(MOD(RIGHT(TEXT(B14,n0),2)-11,100),9),10),{0,"йка";1,"йки";4,"ек"},2)</f>
        <v>Одиннадцать миллионов сто одиннадцать тысяч сто одиннадцать рублей 11 копеек</v>
      </c>
    </row>
    <row r="15" spans="2:3" ht="12.75">
      <c r="B15" s="7">
        <v>123456789.32</v>
      </c>
      <c r="C15" s="8" t="str">
        <f>SUBSTITUTE(PROPER(INDEX(n_4,MID(TEXT(B15,n0),1,1)+1)&amp;INDEX(n0x,MID(TEXT(B15,n0),2,1)+1,MID(TEXT(B15,n0),3,1)+1)&amp;IF(-MID(TEXT(B15,n0),1,3),"миллиард"&amp;VLOOKUP(MID(TEXT(B15,n0),3,1)*AND(MID(TEXT(B15,n0),2,1)-1),мил,2),"")&amp;INDEX(n_4,MID(TEXT(B15,n0),4,1)+1)&amp;INDEX(n0x,MID(TEXT(B15,n0),5,1)+1,MID(TEXT(B15,n0),6,1)+1)&amp;IF(-MID(TEXT(B15,n0),4,3),"миллион"&amp;VLOOKUP(MID(TEXT(B15,n0),6,1)*AND(MID(TEXT(B15,n0),5,1)-1),мил,2),"")&amp;INDEX(n_4,MID(TEXT(B15,n0),7,1)+1)&amp;INDEX(n1x,MID(TEXT(B15,n0),8,1)+1,MID(TEXT(B15,n0),9,1)+1)&amp;IF(-MID(TEXT(B15,n0),7,3),VLOOKUP(MID(TEXT(B15,n0),9,1)*AND(MID(TEXT(B15,n0),8,1)-1),тыс,2),"")&amp;INDEX(n_4,MID(TEXT(B15,n0),10,1)+1)&amp;INDEX(n0x,MID(TEXT(B15,n0),11,1)+1,MID(TEXT(B15,n0),12,1)+1)),"z"," ")&amp;IF(TRUNC(TEXT(B15,n0)),"","Ноль ")&amp;"рубл"&amp;VLOOKUP(MOD(MAX(MOD(MID(TEXT(B15,n0),11,2)-11,100),9),10),{0,"ь ";1,"я ";4,"ей "},2)&amp;RIGHT(TEXT(B15,n0),2)&amp;" копе"&amp;VLOOKUP(MOD(MAX(MOD(RIGHT(TEXT(B15,n0),2)-11,100),9),10),{0,"йка";1,"йки";4,"ек"},2)</f>
        <v>Сто двадцать три миллиона четыреста пятьдесят шесть тысяч семьсот восемьдесят девять рублей 32 копейки</v>
      </c>
    </row>
    <row r="16" spans="2:17" ht="12.75">
      <c r="B16" s="7">
        <v>123456789012.34</v>
      </c>
      <c r="C16" s="8" t="str">
        <f>SUBSTITUTE(PROPER(INDEX(n_4,MID(TEXT(B16,n0),1,1)+1)&amp;INDEX(n0x,MID(TEXT(B16,n0),2,1)+1,MID(TEXT(B16,n0),3,1)+1)&amp;IF(-MID(TEXT(B16,n0),1,3),"миллиард"&amp;VLOOKUP(MID(TEXT(B16,n0),3,1)*AND(MID(TEXT(B16,n0),2,1)-1),мил,2),"")&amp;INDEX(n_4,MID(TEXT(B16,n0),4,1)+1)&amp;INDEX(n0x,MID(TEXT(B16,n0),5,1)+1,MID(TEXT(B16,n0),6,1)+1)&amp;IF(-MID(TEXT(B16,n0),4,3),"миллион"&amp;VLOOKUP(MID(TEXT(B16,n0),6,1)*AND(MID(TEXT(B16,n0),5,1)-1),мил,2),"")&amp;INDEX(n_4,MID(TEXT(B16,n0),7,1)+1)&amp;INDEX(n1x,MID(TEXT(B16,n0),8,1)+1,MID(TEXT(B16,n0),9,1)+1)&amp;IF(-MID(TEXT(B16,n0),7,3),VLOOKUP(MID(TEXT(B16,n0),9,1)*AND(MID(TEXT(B16,n0),8,1)-1),тыс,2),"")&amp;INDEX(n_4,MID(TEXT(B16,n0),10,1)+1)&amp;INDEX(n0x,MID(TEXT(B16,n0),11,1)+1,MID(TEXT(B16,n0),12,1)+1)),"z"," ")&amp;IF(TRUNC(TEXT(B16,n0)),"","Ноль ")&amp;"рубл"&amp;VLOOKUP(MOD(MAX(MOD(MID(TEXT(B16,n0),11,2)-11,100),9),10),{0,"ь ";1,"я ";4,"ей "},2)&amp;RIGHT(TEXT(B16,n0),2)&amp;" копе"&amp;VLOOKUP(MOD(MAX(MOD(RIGHT(TEXT(B16,n0),2)-11,100),9),10),{0,"йка";1,"йки";4,"ек"},2)</f>
        <v>Сто двадцать три миллиарда четыреста пятьдесят шесть миллионов семьсот восемьдесят девять тысяч двенадцать рублей 34 копейки</v>
      </c>
      <c r="Q16" s="9"/>
    </row>
    <row r="17" spans="2:14" s="6" customFormat="1" ht="27" customHeight="1">
      <c r="B17" s="10" t="s">
        <v>17</v>
      </c>
      <c r="C17" s="8"/>
      <c r="K17" s="3"/>
      <c r="L17" s="3"/>
      <c r="M17" s="3"/>
      <c r="N17" s="3"/>
    </row>
    <row r="18" spans="2:3" ht="12.75">
      <c r="B18" s="7">
        <f ca="1">ROUND((RAND()*1000000),2)</f>
        <v>873467.19</v>
      </c>
      <c r="C18" s="8" t="str">
        <f>SUBSTITUTE(PROPER(INDEX(n_4,MID(TEXT(B18,n0),1,1)+1)&amp;INDEX(n0x,MID(TEXT(B18,n0),2,1)+1,MID(TEXT(B18,n0),3,1)+1)&amp;IF(-MID(TEXT(B18,n0),1,3),"миллиард"&amp;VLOOKUP(MID(TEXT(B18,n0),3,1)*AND(MID(TEXT(B18,n0),2,1)-1),мил,2),"")&amp;INDEX(n_4,MID(TEXT(B18,n0),4,1)+1)&amp;INDEX(n0x,MID(TEXT(B18,n0),5,1)+1,MID(TEXT(B18,n0),6,1)+1)&amp;IF(-MID(TEXT(B18,n0),4,3),"миллион"&amp;VLOOKUP(MID(TEXT(B18,n0),6,1)*AND(MID(TEXT(B18,n0),5,1)-1),мил,2),"")&amp;INDEX(n_4,MID(TEXT(B18,n0),7,1)+1)&amp;INDEX(n1x,MID(TEXT(B18,n0),8,1)+1,MID(TEXT(B18,n0),9,1)+1)&amp;IF(-MID(TEXT(B18,n0),7,3),VLOOKUP(MID(TEXT(B18,n0),9,1)*AND(MID(TEXT(B18,n0),8,1)-1),тыс,2),"")&amp;INDEX(n_4,MID(TEXT(B18,n0),10,1)+1)&amp;INDEX(n0x,MID(TEXT(B18,n0),11,1)+1,MID(TEXT(B18,n0),12,1)+1)),"z"," ")&amp;IF(TRUNC(TEXT(B18,n0)),"","Ноль ")&amp;"рубл"&amp;VLOOKUP(MOD(MAX(MOD(MID(TEXT(B18,n0),11,2)-11,100),9),10),{0,"ь ";1,"я ";4,"ей "},2)&amp;RIGHT(TEXT(B18,n0),2)&amp;" копе"&amp;VLOOKUP(MOD(MAX(MOD(RIGHT(TEXT(B18,n0),2)-11,100),9),10),{0,"йка";1,"йки";4,"ек"},2)</f>
        <v>Восемьсот семьдесят три тысячи четыреста шестьдесят семь рублей 19 копеек</v>
      </c>
    </row>
    <row r="19" spans="2:3" ht="12.75">
      <c r="B19" s="7">
        <f ca="1">ROUND((RAND()*10000000),2)</f>
        <v>6591357.41</v>
      </c>
      <c r="C19" s="8" t="str">
        <f>SUBSTITUTE(PROPER(INDEX(n_4,MID(TEXT(B19,n0),1,1)+1)&amp;INDEX(n0x,MID(TEXT(B19,n0),2,1)+1,MID(TEXT(B19,n0),3,1)+1)&amp;IF(-MID(TEXT(B19,n0),1,3),"миллиард"&amp;VLOOKUP(MID(TEXT(B19,n0),3,1)*AND(MID(TEXT(B19,n0),2,1)-1),мил,2),"")&amp;INDEX(n_4,MID(TEXT(B19,n0),4,1)+1)&amp;INDEX(n0x,MID(TEXT(B19,n0),5,1)+1,MID(TEXT(B19,n0),6,1)+1)&amp;IF(-MID(TEXT(B19,n0),4,3),"миллион"&amp;VLOOKUP(MID(TEXT(B19,n0),6,1)*AND(MID(TEXT(B19,n0),5,1)-1),мил,2),"")&amp;INDEX(n_4,MID(TEXT(B19,n0),7,1)+1)&amp;INDEX(n1x,MID(TEXT(B19,n0),8,1)+1,MID(TEXT(B19,n0),9,1)+1)&amp;IF(-MID(TEXT(B19,n0),7,3),VLOOKUP(MID(TEXT(B19,n0),9,1)*AND(MID(TEXT(B19,n0),8,1)-1),тыс,2),"")&amp;INDEX(n_4,MID(TEXT(B19,n0),10,1)+1)&amp;INDEX(n0x,MID(TEXT(B19,n0),11,1)+1,MID(TEXT(B19,n0),12,1)+1)),"z"," ")&amp;IF(TRUNC(TEXT(B19,n0)),"","Ноль ")&amp;"рубл"&amp;VLOOKUP(MOD(MAX(MOD(MID(TEXT(B19,n0),11,2)-11,100),9),10),{0,"ь ";1,"я ";4,"ей "},2)&amp;RIGHT(TEXT(B19,n0),2)&amp;" копе"&amp;VLOOKUP(MOD(MAX(MOD(RIGHT(TEXT(B19,n0),2)-11,100),9),10),{0,"йка";1,"йки";4,"ек"},2)</f>
        <v>Шесть миллионов пятьсот девяносто одна тысяча триста пятьдесят семь рублей 41 копейка</v>
      </c>
    </row>
    <row r="20" spans="2:3" ht="12.75">
      <c r="B20" s="7">
        <f ca="1">ROUND((RAND()*100000000),2)</f>
        <v>96502873.99</v>
      </c>
      <c r="C20" s="8" t="str">
        <f>SUBSTITUTE(PROPER(INDEX(n_4,MID(TEXT(B20,n0),1,1)+1)&amp;INDEX(n0x,MID(TEXT(B20,n0),2,1)+1,MID(TEXT(B20,n0),3,1)+1)&amp;IF(-MID(TEXT(B20,n0),1,3),"миллиард"&amp;VLOOKUP(MID(TEXT(B20,n0),3,1)*AND(MID(TEXT(B20,n0),2,1)-1),мил,2),"")&amp;INDEX(n_4,MID(TEXT(B20,n0),4,1)+1)&amp;INDEX(n0x,MID(TEXT(B20,n0),5,1)+1,MID(TEXT(B20,n0),6,1)+1)&amp;IF(-MID(TEXT(B20,n0),4,3),"миллион"&amp;VLOOKUP(MID(TEXT(B20,n0),6,1)*AND(MID(TEXT(B20,n0),5,1)-1),мил,2),"")&amp;INDEX(n_4,MID(TEXT(B20,n0),7,1)+1)&amp;INDEX(n1x,MID(TEXT(B20,n0),8,1)+1,MID(TEXT(B20,n0),9,1)+1)&amp;IF(-MID(TEXT(B20,n0),7,3),VLOOKUP(MID(TEXT(B20,n0),9,1)*AND(MID(TEXT(B20,n0),8,1)-1),тыс,2),"")&amp;INDEX(n_4,MID(TEXT(B20,n0),10,1)+1)&amp;INDEX(n0x,MID(TEXT(B20,n0),11,1)+1,MID(TEXT(B20,n0),12,1)+1)),"z"," ")&amp;IF(TRUNC(TEXT(B20,n0)),"","Ноль ")&amp;"рубл"&amp;VLOOKUP(MOD(MAX(MOD(MID(TEXT(B20,n0),11,2)-11,100),9),10),{0,"ь ";1,"я ";4,"ей "},2)&amp;RIGHT(TEXT(B20,n0),2)&amp;" копе"&amp;VLOOKUP(MOD(MAX(MOD(RIGHT(TEXT(B20,n0),2)-11,100),9),10),{0,"йка";1,"йки";4,"ек"},2)</f>
        <v>Девяносто шесть миллионов пятьсот две тысячи восемьсот семьдесят три рубля 99 копеек</v>
      </c>
    </row>
    <row r="21" spans="2:3" ht="12.75">
      <c r="B21" s="7">
        <f ca="1">ROUND((RAND()*1000000000),2)</f>
        <v>528982107.1</v>
      </c>
      <c r="C21" s="8" t="str">
        <f>SUBSTITUTE(PROPER(INDEX(n_4,MID(TEXT(B21,n0),1,1)+1)&amp;INDEX(n0x,MID(TEXT(B21,n0),2,1)+1,MID(TEXT(B21,n0),3,1)+1)&amp;IF(-MID(TEXT(B21,n0),1,3),"миллиард"&amp;VLOOKUP(MID(TEXT(B21,n0),3,1)*AND(MID(TEXT(B21,n0),2,1)-1),мил,2),"")&amp;INDEX(n_4,MID(TEXT(B21,n0),4,1)+1)&amp;INDEX(n0x,MID(TEXT(B21,n0),5,1)+1,MID(TEXT(B21,n0),6,1)+1)&amp;IF(-MID(TEXT(B21,n0),4,3),"миллион"&amp;VLOOKUP(MID(TEXT(B21,n0),6,1)*AND(MID(TEXT(B21,n0),5,1)-1),мил,2),"")&amp;INDEX(n_4,MID(TEXT(B21,n0),7,1)+1)&amp;INDEX(n1x,MID(TEXT(B21,n0),8,1)+1,MID(TEXT(B21,n0),9,1)+1)&amp;IF(-MID(TEXT(B21,n0),7,3),VLOOKUP(MID(TEXT(B21,n0),9,1)*AND(MID(TEXT(B21,n0),8,1)-1),тыс,2),"")&amp;INDEX(n_4,MID(TEXT(B21,n0),10,1)+1)&amp;INDEX(n0x,MID(TEXT(B21,n0),11,1)+1,MID(TEXT(B21,n0),12,1)+1)),"z"," ")&amp;IF(TRUNC(TEXT(B21,n0)),"","Ноль ")&amp;"рубл"&amp;VLOOKUP(MOD(MAX(MOD(MID(TEXT(B21,n0),11,2)-11,100),9),10),{0,"ь ";1,"я ";4,"ей "},2)&amp;RIGHT(TEXT(B21,n0),2)&amp;" копе"&amp;VLOOKUP(MOD(MAX(MOD(RIGHT(TEXT(B21,n0),2)-11,100),9),10),{0,"йка";1,"йки";4,"ек"},2)</f>
        <v>Пятьсот двадцать восемь миллионов девятьсот восемьдесят две тысячи сто семь рублей 10 копеек</v>
      </c>
    </row>
    <row r="22" spans="2:3" ht="12.75">
      <c r="B22" s="7">
        <f ca="1">ROUND((RAND()*1000000000000),2)</f>
        <v>670244016921</v>
      </c>
      <c r="C22" s="8" t="str">
        <f>SUBSTITUTE(PROPER(INDEX(n_4,MID(TEXT(B22,n0),1,1)+1)&amp;INDEX(n0x,MID(TEXT(B22,n0),2,1)+1,MID(TEXT(B22,n0),3,1)+1)&amp;IF(-MID(TEXT(B22,n0),1,3),"миллиард"&amp;VLOOKUP(MID(TEXT(B22,n0),3,1)*AND(MID(TEXT(B22,n0),2,1)-1),мил,2),"")&amp;INDEX(n_4,MID(TEXT(B22,n0),4,1)+1)&amp;INDEX(n0x,MID(TEXT(B22,n0),5,1)+1,MID(TEXT(B22,n0),6,1)+1)&amp;IF(-MID(TEXT(B22,n0),4,3),"миллион"&amp;VLOOKUP(MID(TEXT(B22,n0),6,1)*AND(MID(TEXT(B22,n0),5,1)-1),мил,2),"")&amp;INDEX(n_4,MID(TEXT(B22,n0),7,1)+1)&amp;INDEX(n1x,MID(TEXT(B22,n0),8,1)+1,MID(TEXT(B22,n0),9,1)+1)&amp;IF(-MID(TEXT(B22,n0),7,3),VLOOKUP(MID(TEXT(B22,n0),9,1)*AND(MID(TEXT(B22,n0),8,1)-1),тыс,2),"")&amp;INDEX(n_4,MID(TEXT(B22,n0),10,1)+1)&amp;INDEX(n0x,MID(TEXT(B22,n0),11,1)+1,MID(TEXT(B22,n0),12,1)+1)),"z"," ")&amp;IF(TRUNC(TEXT(B22,n0)),"","Ноль ")&amp;"рубл"&amp;VLOOKUP(MOD(MAX(MOD(MID(TEXT(B22,n0),11,2)-11,100),9),10),{0,"ь ";1,"я ";4,"ей "},2)&amp;RIGHT(TEXT(B22,n0),2)&amp;" копе"&amp;VLOOKUP(MOD(MAX(MOD(RIGHT(TEXT(B22,n0),2)-11,100),9),10),{0,"йка";1,"йки";4,"ек"},2)</f>
        <v>Шестьсот семьдесят миллиардов двести сорок четыре миллиона шестнадцать тысяч девятьсот двадцать один рубль 00 копеек</v>
      </c>
    </row>
    <row r="23" spans="2:3" ht="12.75">
      <c r="B23" s="7"/>
      <c r="C23" s="11"/>
    </row>
    <row r="24" ht="12.75">
      <c r="C24" s="12"/>
    </row>
    <row r="26" ht="12.75">
      <c r="D26" s="9"/>
    </row>
    <row r="27" ht="12.75">
      <c r="D27" s="9"/>
    </row>
    <row r="28" ht="12.75">
      <c r="D28" s="9"/>
    </row>
  </sheetData>
  <sheetProtection/>
  <printOptions/>
  <pageMargins left="0.75" right="0.75" top="1" bottom="1" header="0.5" footer="0.5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Markovski</dc:creator>
  <cp:keywords/>
  <dc:description/>
  <cp:lastModifiedBy>kalugina</cp:lastModifiedBy>
  <cp:lastPrinted>2024-02-05T09:56:05Z</cp:lastPrinted>
  <dcterms:created xsi:type="dcterms:W3CDTF">2021-04-16T08:52:42Z</dcterms:created>
  <dcterms:modified xsi:type="dcterms:W3CDTF">2024-07-08T06:47:27Z</dcterms:modified>
  <cp:category/>
  <cp:version/>
  <cp:contentType/>
  <cp:contentStatus/>
</cp:coreProperties>
</file>