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05" yWindow="45" windowWidth="10710" windowHeight="4860" activeTab="0"/>
  </bookViews>
  <sheets>
    <sheet name="Лист1" sheetId="1" r:id="rId1"/>
    <sheet name="Формула 2" sheetId="2" state="hidden" r:id="rId2"/>
    <sheet name="Лист2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'Лист1'!$A$3:$AM$105</definedName>
    <definedName name="ОБЪЕМ" localSheetId="0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kalugina</author>
  </authors>
  <commentList>
    <comment ref="B10" authorId="0">
      <text>
        <r>
          <rPr>
            <sz val="9"/>
            <rFont val="Tahoma"/>
            <family val="2"/>
          </rPr>
          <t xml:space="preserve">
НАЗВАНИЕ ОРГАНИЗАЦИИ ЗАКЛЮЧИВШЕЙ ДОЛГОСРОЧНЫЙ ДОГОВОР
НАЗВАНИЕ АВТОМАТИЧЕСКИ ПОПАДАЕТ В СЧЕТ-ФАКТУРУ И АКТ ВЫПОЛНЕНЫХ РАБОТ
</t>
        </r>
      </text>
    </comment>
    <comment ref="N12" authorId="1">
      <text>
        <r>
          <rPr>
            <sz val="8"/>
            <rFont val="Tahoma"/>
            <family val="2"/>
          </rPr>
          <t>ВВЕСТИ НОМЕР ДОЛГОСРОЧНОГО ДОГОВОРА</t>
        </r>
      </text>
    </comment>
    <comment ref="Z12" authorId="1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V15" authorId="0">
      <text>
        <r>
          <rPr>
            <sz val="8"/>
            <rFont val="Tahoma"/>
            <family val="2"/>
          </rPr>
          <t xml:space="preserve">ПОСЛЕ ЩЕЛЧКА ПО ЯЧЕЙКЕ;
НАЖАТЬ НА КНОПКУ С ТРЕУГОЛЬНИКОМ И ВЫБРАТЬ ИЗ СПИСКА;
ДО ПЕЧАТИ ОТРЕГУЛИРОВАТЬ ВЫСОТУ СТРОКИ ЛИШНИЕ СТРОЧКИ МОЖНО СКРЫТЬ.
</t>
        </r>
      </text>
    </comment>
    <comment ref="AB15" authorId="0">
      <text>
        <r>
          <rPr>
            <sz val="9"/>
            <rFont val="Tahoma"/>
            <family val="2"/>
          </rPr>
          <t xml:space="preserve">
ПОСЛЕ ЩЕЛЧКА ПО ЯЧЕЙКЕ;
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W6" authorId="0">
      <text>
        <r>
          <rPr>
            <sz val="9"/>
            <rFont val="Tahoma"/>
            <family val="2"/>
          </rPr>
          <t>ВЫБРАТЬ ИЗ СПИСКА УПРАВЛЕНИЕ ПО МЕСТУ ОБРАЩЕНИЯ</t>
        </r>
      </text>
    </comment>
    <comment ref="B26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28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</commentList>
</comments>
</file>

<file path=xl/sharedStrings.xml><?xml version="1.0" encoding="utf-8"?>
<sst xmlns="http://schemas.openxmlformats.org/spreadsheetml/2006/main" count="327" uniqueCount="288">
  <si>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</si>
  <si>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</si>
  <si>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</si>
  <si>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</si>
  <si>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</si>
  <si>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</si>
  <si>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</si>
  <si>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</si>
  <si>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</si>
  <si>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</si>
  <si>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</si>
  <si>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</si>
  <si>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</si>
  <si>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</si>
  <si>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Начальнику</t>
  </si>
  <si>
    <t>(ФИО, должность, телефон)</t>
  </si>
  <si>
    <t>Юридический адрес, телефон, факс, электронная почта:</t>
  </si>
  <si>
    <t>Банковские реквизиты юридического лица:</t>
  </si>
  <si>
    <t>Для взаимодействия по договору технического освидетельствования назначен: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</si>
  <si>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</si>
  <si>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</si>
  <si>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</si>
  <si>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</si>
  <si>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</si>
  <si>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</si>
  <si>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</si>
  <si>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</si>
  <si>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</si>
  <si>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</si>
  <si>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</si>
  <si>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</si>
  <si>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</si>
  <si>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</si>
  <si>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</si>
  <si>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</si>
  <si>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</si>
  <si>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</si>
  <si>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</si>
  <si>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</si>
  <si>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</si>
  <si>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</si>
  <si>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</si>
  <si>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</si>
  <si>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 xml:space="preserve"> Наружный и внутренний осмотр сосуда, работающего под давлением,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</si>
  <si>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</si>
  <si>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</si>
  <si>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</si>
  <si>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</si>
  <si>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</si>
  <si>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</si>
  <si>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</si>
  <si>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</si>
  <si>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</si>
  <si>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</si>
  <si>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</si>
  <si>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</si>
  <si>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</si>
  <si>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</si>
  <si>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</si>
  <si>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</si>
  <si>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</si>
  <si>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</si>
  <si>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</si>
  <si>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</si>
  <si>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</si>
  <si>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</si>
  <si>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</si>
  <si>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</si>
  <si>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</si>
  <si>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</si>
  <si>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</si>
  <si>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</si>
  <si>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</si>
  <si>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</si>
  <si>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</si>
  <si>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</si>
  <si>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</si>
  <si>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</si>
  <si>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</si>
  <si>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</si>
  <si>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</si>
  <si>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</si>
  <si>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</si>
  <si>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</si>
  <si>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</si>
  <si>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</si>
  <si>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</si>
  <si>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</si>
  <si>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</si>
  <si>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</si>
  <si>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</si>
  <si>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 xml:space="preserve"> Наружный и внутренний осмотр сосуда, работающего под давлением, объемом до 10 м³ включительно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</si>
  <si>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</si>
  <si>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до 10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</si>
  <si>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</si>
  <si>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</si>
  <si>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</si>
  <si>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</si>
  <si>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</si>
  <si>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</si>
  <si>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</si>
  <si>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</si>
  <si>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</si>
  <si>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 м³  до 100 м³ включительно</t>
  </si>
  <si>
    <t xml:space="preserve"> 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</si>
  <si>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</si>
  <si>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</si>
  <si>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</si>
  <si>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</si>
  <si>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 xml:space="preserve"> 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</si>
  <si>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</si>
  <si>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500 м³</t>
  </si>
  <si>
    <t xml:space="preserve"> Наружный и внутренний осмотр сосуда, работающего под давлением, объемом свыше 500 м³, недоступного для внутреннего осмотра  </t>
  </si>
  <si>
    <t xml:space="preserve"> Наружный и внутренний осмотр сосуда, работающего под давлением, объемом свыше 500 м³, отработавшего нормативный срок службы</t>
  </si>
  <si>
    <t xml:space="preserve"> 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</si>
  <si>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до 10 м³ включительно</t>
  </si>
  <si>
    <t>Гидравлическое испытание сосуда, работающего под давлением, объемом до 10 м³ включительно, недоступного для внутреннего осмотра</t>
  </si>
  <si>
    <t>Гидравлическое испытание сосуда, работающего под давлением, объемом до 10 м³ включительно, отработавшего нормативный срок службы</t>
  </si>
  <si>
    <t>Гидравлическое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</si>
  <si>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10м³ до 20 м³ включительно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</si>
  <si>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</t>
  </si>
  <si>
    <t>Гидравлическое испытание сосуда, работающего под давлением, объемом свыше 10м³ до 20 м³ включительно, отработавшего нормативный срок службы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</si>
  <si>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</si>
  <si>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</si>
  <si>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</t>
  </si>
  <si>
    <t>Гидравлическое испытание сосуда, работающего под давлением, объемом свыше 20 м³ до 50 м³ включительно,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</si>
  <si>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</si>
  <si>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</si>
  <si>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</t>
  </si>
  <si>
    <t>Гидравлическое испытание сосуда, работающего под давлением, объемом свыше 50 м³ до 100 м³ включительно,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</si>
  <si>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</si>
  <si>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</si>
  <si>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</si>
  <si>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Гидравлическое испытание сосуда, работающего под давлением, объемом свыше 100 м³ до 500 м³ включительно, отработавшего нормативный срок службы</t>
  </si>
  <si>
    <t>Гидравлическое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</si>
  <si>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500 м³</t>
  </si>
  <si>
    <r>
      <t>Гидравлическое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</si>
  <si>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Гидравлическое испытание сосуда, работающего под давлением, объемом свыше 500 м³, отработавшего нормативный срок службы</t>
  </si>
  <si>
    <t>Гидравлическое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</si>
  <si>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до 10 м³ включительно</t>
  </si>
  <si>
    <t>Пневматическое испытание сосуда, работающего под давлением, объемом до 10 м³ включительно, недоступного для внутреннего осмотра</t>
  </si>
  <si>
    <t>Пневматическое испытание сосуда, работающего под давлением, объемом до 10 м³ включительно, отработавшего нормативный срок службы</t>
  </si>
  <si>
    <t>Пневматическое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</si>
  <si>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10м³ до 20 м³ включительно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</si>
  <si>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</t>
  </si>
  <si>
    <t>Пневматическое испытание сосуда, работающего под давлением, объемом свыше 10м³ до 20 м³ включительно, отработавшего нормативный срок службы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</si>
  <si>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</si>
  <si>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</si>
  <si>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</t>
  </si>
  <si>
    <t>Пневматическое испытание сосуда, работающего под давлением, объемом свыше 20 м³ до 50 м³ включительно,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</si>
  <si>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</si>
  <si>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</si>
  <si>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</t>
  </si>
  <si>
    <t>Пневматическое испытание сосуда, работающего под давлением, объемом свыше 50 м³ до 100 м³ включительно,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</si>
  <si>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</si>
  <si>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</si>
  <si>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</si>
  <si>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Пневматическое испытание сосуда, работающего под давлением, объемом свыше 100 м³ до 500 м³ включительно, отработавшего нормативный срок службы</t>
  </si>
  <si>
    <t>Пневматическое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</si>
  <si>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</t>
  </si>
  <si>
    <r>
      <t>Пневматическое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</si>
  <si>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Пневматическое испытание сосуда, работающего под давлением, объемом свыше 500 м³, отработавшего нормативный срок службы</t>
  </si>
  <si>
    <t>Цена без НДС</t>
  </si>
  <si>
    <t xml:space="preserve">Марка или модель </t>
  </si>
  <si>
    <t>Регистрационный или заводской номер</t>
  </si>
  <si>
    <t>Режим работы</t>
  </si>
  <si>
    <t>тяжелый</t>
  </si>
  <si>
    <t>Год изготовления</t>
  </si>
  <si>
    <t>просит оказать услугу по техническому освидетельствованию эскалатора(ов)/конвейера(ов) пассажирского(их) (по параметрам согласно паспорту объекта)</t>
  </si>
  <si>
    <t>по долгосрочному договору №</t>
  </si>
  <si>
    <t>от</t>
  </si>
  <si>
    <t>1</t>
  </si>
  <si>
    <t>2</t>
  </si>
  <si>
    <t>3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</si>
  <si>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</si>
  <si>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</si>
  <si>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</si>
  <si>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</si>
  <si>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</si>
  <si>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</si>
  <si>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</si>
  <si>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</si>
  <si>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</si>
  <si>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</si>
  <si>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</si>
  <si>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</si>
  <si>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</si>
  <si>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</si>
  <si>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</si>
  <si>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</si>
  <si>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</si>
  <si>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</si>
  <si>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</si>
  <si>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</si>
  <si>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</si>
  <si>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</si>
  <si>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</si>
  <si>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</si>
  <si>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 xml:space="preserve">Гомельского областного     </t>
  </si>
  <si>
    <r>
      <rPr>
        <b/>
        <sz val="11"/>
        <color indexed="8"/>
        <rFont val="Times New Roman"/>
        <family val="1"/>
      </rPr>
      <t>Гомельское областное управление</t>
    </r>
    <r>
      <rPr>
        <sz val="11"/>
        <color indexed="8"/>
        <rFont val="Times New Roman"/>
        <family val="1"/>
      </rPr>
      <t xml:space="preserve"> 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1"/>
        <color indexed="8"/>
        <rFont val="Times New Roman"/>
        <family val="1"/>
      </rPr>
      <t>Юридический адрес:</t>
    </r>
    <r>
      <rPr>
        <sz val="11"/>
        <color indexed="8"/>
        <rFont val="Times New Roman"/>
        <family val="1"/>
      </rPr>
      <t xml:space="preserve">
246045, г.Гомель, ул.Олимпийская, 13
</t>
    </r>
    <r>
      <rPr>
        <b/>
        <sz val="11"/>
        <color indexed="8"/>
        <rFont val="Times New Roman"/>
        <family val="1"/>
      </rPr>
      <t>Банковские реквизиты:</t>
    </r>
    <r>
      <rPr>
        <sz val="11"/>
        <color indexed="8"/>
        <rFont val="Times New Roman"/>
        <family val="1"/>
      </rPr>
      <t xml:space="preserve">
p/с: BY85BLBB36420400872669001001
БИК: BLBBBY2X
Дирекция ОАО "Белинвестбанк" 
по Гомельской области
УНП 400872669  ОКПО 00015482</t>
    </r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</si>
  <si>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</si>
  <si>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</si>
  <si>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</si>
  <si>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</si>
  <si>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</si>
  <si>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</si>
  <si>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</si>
  <si>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</si>
  <si>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</si>
  <si>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</si>
  <si>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 xml:space="preserve">Минского городского   </t>
  </si>
  <si>
    <t>Заместитель начальника управления - начальник 
отдела надзора  Минского городского 
управления Госпромнадзора
___________________________А.Л.Ворон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</si>
  <si>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</si>
  <si>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</si>
  <si>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</si>
  <si>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</si>
  <si>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</si>
  <si>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</si>
  <si>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</si>
  <si>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</si>
  <si>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</si>
  <si>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</si>
  <si>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</si>
  <si>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</si>
  <si>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</si>
  <si>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</si>
  <si>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</si>
  <si>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</si>
  <si>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</si>
  <si>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t>Расположенных по адресу:</t>
  </si>
  <si>
    <t xml:space="preserve">Поле для внесения дополнительных сведений  вместо данного текста (или скрыть строку) 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</si>
  <si>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</si>
  <si>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>С порядком оформления документов для оказания платных услуг, размещенном на сайте Госпромнадзора ознакомлены.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</si>
  <si>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</si>
  <si>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СЧЕТ-ФАКТУРА №</t>
  </si>
  <si>
    <t>г.</t>
  </si>
  <si>
    <t>ЗАКАЗЧИК:</t>
  </si>
  <si>
    <t>ПЛАТЕЛЬЩИК:</t>
  </si>
  <si>
    <t>Счет-фактура выписана на основании договора от</t>
  </si>
  <si>
    <t>№</t>
  </si>
  <si>
    <t>п/п 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</si>
  <si>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</si>
  <si>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</si>
  <si>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</si>
  <si>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</si>
  <si>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</si>
  <si>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</si>
  <si>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Стоимость за единицу в бел. рублях</t>
  </si>
  <si>
    <t>ИТОГО:</t>
  </si>
  <si>
    <t>ВСЕГО:</t>
  </si>
  <si>
    <t>Ставка НДС 20%: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</si>
  <si>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</si>
  <si>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</si>
  <si>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</si>
  <si>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t>М.П.</t>
  </si>
  <si>
    <t>ИСПОЛНИТЕЛЬ: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</si>
  <si>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</si>
  <si>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</si>
  <si>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</si>
  <si>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</si>
  <si>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</si>
  <si>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</si>
  <si>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Настоящий акт составлен о том, что: 
ИСПОЛНИТЕЛЬ оказал услуги(у)</t>
  </si>
  <si>
    <t>ЗАКАЗЧИК принял услуги(у)</t>
  </si>
  <si>
    <t>на сумму: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</si>
  <si>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</si>
  <si>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</si>
  <si>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</si>
  <si>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</si>
  <si>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>легкий</t>
  </si>
  <si>
    <t>перед вводом в эксплуатацию</t>
  </si>
  <si>
    <t>в процессе эксплуатации</t>
  </si>
  <si>
    <t>Перед вводом в/ 
в процессе эксплуатацию(ии)</t>
  </si>
  <si>
    <t>эскалатора, пассажирского конвейера тяжелого режима работы перед вводом в эксплуатацию</t>
  </si>
  <si>
    <t>5.3.</t>
  </si>
  <si>
    <t>эскалатора, пассажирского конвейера легкого режима работы перед вводом в эксплуатацию</t>
  </si>
  <si>
    <t>5.4.</t>
  </si>
  <si>
    <t>эскалатора, пассажирского конвейера тяжелого режима работы в процессе эксплуатации</t>
  </si>
  <si>
    <t>6.3.</t>
  </si>
  <si>
    <t>эскалатора, пассажирского конвейера легкого режима работы в процессе эксплуатации</t>
  </si>
  <si>
    <t>6.4.</t>
  </si>
  <si>
    <t xml:space="preserve">Проведение осмотров и испытаний </t>
  </si>
  <si>
    <t>Заместитель начальника Мозырского 
межрайонного отдела Гомельского 
областного управления Госпромнадзора
___________________________ А.Н.Воробьёв</t>
  </si>
  <si>
    <t>Начальник Мозырского межрайонного отдела 
Гомельского областного управления Госпромнадзора 
___________________________И.С.Байнов</t>
  </si>
  <si>
    <t>Начальник отдела технической диагностики 
Минского городского управления Госпромнадзора
___________________________Д.С.Чижик</t>
  </si>
  <si>
    <t>Указать наименование организации заключившей долгосрочный договор (вместо данного текста)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</si>
  <si>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</si>
  <si>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Заместитель начальника Новополоцкого межрайонного 
отдела Витебского областного управления Госпромнадзора
___________________________А.И.Шепетюк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</si>
</sst>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.5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sz val="9.5"/>
      <color theme="1"/>
      <name val="Times New Roman"/>
      <family val="1"/>
    </font>
    <font>
      <sz val="15"/>
      <color theme="1"/>
      <name val="Times New Roman"/>
      <family val="1"/>
    </font>
    <font>
      <sz val="7.5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5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C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4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5" fillId="0" borderId="0" xfId="0" applyFont="1" applyAlignment="1" applyProtection="1">
      <alignment/>
      <protection hidden="1" locked="0"/>
    </xf>
    <xf numFmtId="0" fontId="65" fillId="33" borderId="0" xfId="0" applyFont="1" applyFill="1" applyAlignment="1" applyProtection="1">
      <alignment/>
      <protection hidden="1" locked="0"/>
    </xf>
    <xf numFmtId="0" fontId="65" fillId="0" borderId="0" xfId="0" applyFont="1" applyBorder="1" applyAlignment="1" applyProtection="1">
      <alignment/>
      <protection hidden="1" locked="0"/>
    </xf>
    <xf numFmtId="0" fontId="66" fillId="34" borderId="10" xfId="0" applyFont="1" applyFill="1" applyBorder="1" applyAlignment="1">
      <alignment horizontal="center" vertical="center"/>
    </xf>
    <xf numFmtId="0" fontId="65" fillId="0" borderId="0" xfId="0" applyFont="1" applyFill="1" applyBorder="1" applyAlignment="1" applyProtection="1">
      <alignment/>
      <protection hidden="1" locked="0"/>
    </xf>
    <xf numFmtId="0" fontId="67" fillId="33" borderId="0" xfId="0" applyFont="1" applyFill="1" applyAlignment="1" applyProtection="1">
      <alignment horizontal="center"/>
      <protection hidden="1"/>
    </xf>
    <xf numFmtId="0" fontId="65" fillId="0" borderId="0" xfId="0" applyFont="1" applyFill="1" applyAlignment="1" applyProtection="1">
      <alignment/>
      <protection hidden="1" locked="0"/>
    </xf>
    <xf numFmtId="0" fontId="66" fillId="0" borderId="11" xfId="0" applyFont="1" applyFill="1" applyBorder="1" applyAlignment="1">
      <alignment horizontal="justify" vertical="center"/>
    </xf>
    <xf numFmtId="0" fontId="66" fillId="0" borderId="11" xfId="0" applyFont="1" applyFill="1" applyBorder="1" applyAlignment="1">
      <alignment horizontal="justify" vertical="center" wrapText="1"/>
    </xf>
    <xf numFmtId="49" fontId="66" fillId="0" borderId="11" xfId="0" applyNumberFormat="1" applyFont="1" applyFill="1" applyBorder="1" applyAlignment="1">
      <alignment horizontal="justify" vertical="center"/>
    </xf>
    <xf numFmtId="0" fontId="68" fillId="0" borderId="11" xfId="0" applyFont="1" applyFill="1" applyBorder="1" applyAlignment="1">
      <alignment horizontal="justify" vertical="center" wrapText="1"/>
    </xf>
    <xf numFmtId="0" fontId="68" fillId="0" borderId="12" xfId="0" applyFont="1" applyFill="1" applyBorder="1" applyAlignment="1">
      <alignment horizontal="justify" vertical="center" wrapText="1"/>
    </xf>
    <xf numFmtId="49" fontId="66" fillId="0" borderId="12" xfId="0" applyNumberFormat="1" applyFont="1" applyFill="1" applyBorder="1" applyAlignment="1">
      <alignment horizontal="justify" vertical="center"/>
    </xf>
    <xf numFmtId="2" fontId="68" fillId="0" borderId="11" xfId="0" applyNumberFormat="1" applyFont="1" applyFill="1" applyBorder="1" applyAlignment="1">
      <alignment horizontal="justify" vertical="center" wrapText="1"/>
    </xf>
    <xf numFmtId="0" fontId="66" fillId="34" borderId="13" xfId="0" applyFont="1" applyFill="1" applyBorder="1" applyAlignment="1">
      <alignment horizontal="left" vertical="center"/>
    </xf>
    <xf numFmtId="0" fontId="66" fillId="34" borderId="14" xfId="0" applyFont="1" applyFill="1" applyBorder="1" applyAlignment="1">
      <alignment horizontal="center" vertical="center"/>
    </xf>
    <xf numFmtId="2" fontId="66" fillId="0" borderId="15" xfId="0" applyNumberFormat="1" applyFont="1" applyFill="1" applyBorder="1" applyAlignment="1">
      <alignment horizontal="center" vertical="center"/>
    </xf>
    <xf numFmtId="2" fontId="66" fillId="0" borderId="14" xfId="0" applyNumberFormat="1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left" vertical="top" wrapText="1"/>
    </xf>
    <xf numFmtId="0" fontId="65" fillId="35" borderId="0" xfId="0" applyFont="1" applyFill="1" applyAlignment="1">
      <alignment horizontal="left" vertical="top" wrapText="1"/>
    </xf>
    <xf numFmtId="0" fontId="70" fillId="33" borderId="0" xfId="0" applyFont="1" applyFill="1" applyAlignment="1" applyProtection="1">
      <alignment horizontal="left" vertical="top"/>
      <protection hidden="1"/>
    </xf>
    <xf numFmtId="0" fontId="65" fillId="33" borderId="0" xfId="0" applyFont="1" applyFill="1" applyAlignment="1" applyProtection="1">
      <alignment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0" fontId="71" fillId="33" borderId="0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69" fillId="33" borderId="16" xfId="0" applyFont="1" applyFill="1" applyBorder="1" applyAlignment="1" applyProtection="1">
      <alignment horizontal="left" wrapText="1"/>
      <protection hidden="1"/>
    </xf>
    <xf numFmtId="0" fontId="65" fillId="33" borderId="0" xfId="0" applyFont="1" applyFill="1" applyAlignment="1" applyProtection="1">
      <alignment horizontal="left" vertical="top"/>
      <protection hidden="1"/>
    </xf>
    <xf numFmtId="14" fontId="69" fillId="33" borderId="0" xfId="0" applyNumberFormat="1" applyFont="1" applyFill="1" applyBorder="1" applyAlignment="1" applyProtection="1">
      <alignment horizontal="center" wrapText="1"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69" fillId="33" borderId="0" xfId="0" applyFont="1" applyFill="1" applyBorder="1" applyAlignment="1" applyProtection="1">
      <alignment horizontal="right"/>
      <protection hidden="1"/>
    </xf>
    <xf numFmtId="2" fontId="67" fillId="33" borderId="0" xfId="0" applyNumberFormat="1" applyFont="1" applyFill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Alignment="1" applyProtection="1">
      <alignment horizontal="center" vertical="top"/>
      <protection hidden="1"/>
    </xf>
    <xf numFmtId="0" fontId="65" fillId="33" borderId="0" xfId="0" applyFont="1" applyFill="1" applyAlignment="1" applyProtection="1">
      <alignment vertical="top"/>
      <protection hidden="1"/>
    </xf>
    <xf numFmtId="0" fontId="73" fillId="33" borderId="0" xfId="0" applyFont="1" applyFill="1" applyAlignment="1" applyProtection="1">
      <alignment horizontal="left" vertical="top"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Alignment="1" applyProtection="1">
      <alignment horizontal="center"/>
      <protection hidden="1" locked="0"/>
    </xf>
    <xf numFmtId="0" fontId="69" fillId="35" borderId="0" xfId="0" applyFont="1" applyFill="1" applyBorder="1" applyAlignment="1" applyProtection="1">
      <alignment horizontal="left" vertical="top" wrapText="1"/>
      <protection locked="0"/>
    </xf>
    <xf numFmtId="0" fontId="65" fillId="35" borderId="0" xfId="0" applyFont="1" applyFill="1" applyAlignment="1" applyProtection="1">
      <alignment horizontal="left" vertical="top" wrapText="1"/>
      <protection locked="0"/>
    </xf>
    <xf numFmtId="0" fontId="54" fillId="0" borderId="17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 horizontal="left" vertical="top" wrapText="1"/>
      <protection locked="0"/>
    </xf>
    <xf numFmtId="0" fontId="65" fillId="0" borderId="0" xfId="0" applyFont="1" applyAlignment="1" applyProtection="1">
      <alignment horizontal="left" vertical="top" wrapText="1"/>
      <protection locked="0"/>
    </xf>
    <xf numFmtId="0" fontId="69" fillId="0" borderId="0" xfId="0" applyFont="1" applyBorder="1" applyAlignment="1" applyProtection="1">
      <alignment horizontal="left" vertical="top" wrapText="1"/>
      <protection/>
    </xf>
    <xf numFmtId="0" fontId="65" fillId="0" borderId="0" xfId="0" applyFont="1" applyAlignment="1" applyProtection="1">
      <alignment horizontal="left" vertical="top" wrapText="1"/>
      <protection/>
    </xf>
    <xf numFmtId="0" fontId="69" fillId="35" borderId="0" xfId="0" applyFont="1" applyFill="1" applyBorder="1" applyAlignment="1" applyProtection="1">
      <alignment horizontal="left" vertical="top" wrapText="1"/>
      <protection/>
    </xf>
    <xf numFmtId="0" fontId="65" fillId="35" borderId="0" xfId="0" applyFont="1" applyFill="1" applyAlignment="1" applyProtection="1">
      <alignment horizontal="left" vertical="top" wrapText="1"/>
      <protection/>
    </xf>
    <xf numFmtId="0" fontId="73" fillId="33" borderId="0" xfId="0" applyFont="1" applyFill="1" applyBorder="1" applyAlignment="1" applyProtection="1">
      <alignment horizontal="left" vertical="top" wrapText="1"/>
      <protection hidden="1"/>
    </xf>
    <xf numFmtId="0" fontId="65" fillId="35" borderId="0" xfId="0" applyFont="1" applyFill="1" applyBorder="1" applyAlignment="1" applyProtection="1">
      <alignment horizontal="left" vertical="top" wrapText="1"/>
      <protection/>
    </xf>
    <xf numFmtId="0" fontId="67" fillId="33" borderId="0" xfId="0" applyFont="1" applyFill="1" applyBorder="1" applyAlignment="1" applyProtection="1">
      <alignment horizontal="center"/>
      <protection hidden="1" locked="0"/>
    </xf>
    <xf numFmtId="0" fontId="65" fillId="33" borderId="0" xfId="0" applyFont="1" applyFill="1" applyAlignment="1" applyProtection="1">
      <alignment/>
      <protection hidden="1" locked="0"/>
    </xf>
    <xf numFmtId="0" fontId="65" fillId="33" borderId="0" xfId="0" applyFont="1" applyFill="1" applyBorder="1" applyAlignment="1" applyProtection="1">
      <alignment/>
      <protection hidden="1" locked="0"/>
    </xf>
    <xf numFmtId="0" fontId="69" fillId="33" borderId="0" xfId="0" applyFont="1" applyFill="1" applyBorder="1" applyAlignment="1" applyProtection="1">
      <alignment/>
      <protection hidden="1" locked="0"/>
    </xf>
    <xf numFmtId="0" fontId="71" fillId="33" borderId="0" xfId="0" applyFont="1" applyFill="1" applyBorder="1" applyAlignment="1" applyProtection="1">
      <alignment/>
      <protection hidden="1" locked="0"/>
    </xf>
    <xf numFmtId="0" fontId="69" fillId="33" borderId="0" xfId="0" applyFont="1" applyFill="1" applyAlignment="1" applyProtection="1">
      <alignment/>
      <protection hidden="1" locked="0"/>
    </xf>
    <xf numFmtId="49" fontId="65" fillId="33" borderId="0" xfId="0" applyNumberFormat="1" applyFont="1" applyFill="1" applyAlignment="1" applyProtection="1">
      <alignment/>
      <protection hidden="1" locked="0"/>
    </xf>
    <xf numFmtId="0" fontId="66" fillId="34" borderId="10" xfId="0" applyFont="1" applyFill="1" applyBorder="1" applyAlignment="1" applyProtection="1">
      <alignment horizontal="center" vertical="center"/>
      <protection locked="0"/>
    </xf>
    <xf numFmtId="0" fontId="66" fillId="34" borderId="0" xfId="0" applyFont="1" applyFill="1" applyBorder="1" applyAlignment="1" applyProtection="1">
      <alignment horizontal="left" vertical="center" wrapText="1"/>
      <protection locked="0"/>
    </xf>
    <xf numFmtId="0" fontId="66" fillId="34" borderId="10" xfId="0" applyFont="1" applyFill="1" applyBorder="1" applyAlignment="1" applyProtection="1">
      <alignment horizontal="center" vertical="center" wrapText="1"/>
      <protection locked="0"/>
    </xf>
    <xf numFmtId="0" fontId="66" fillId="0" borderId="11" xfId="0" applyFont="1" applyFill="1" applyBorder="1" applyAlignment="1" applyProtection="1">
      <alignment horizontal="justify" vertical="center"/>
      <protection locked="0"/>
    </xf>
    <xf numFmtId="0" fontId="66" fillId="0" borderId="11" xfId="0" applyFont="1" applyFill="1" applyBorder="1" applyAlignment="1" applyProtection="1">
      <alignment horizontal="justify" vertical="center" wrapText="1"/>
      <protection locked="0"/>
    </xf>
    <xf numFmtId="2" fontId="66" fillId="0" borderId="15" xfId="0" applyNumberFormat="1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right"/>
      <protection hidden="1" locked="0"/>
    </xf>
    <xf numFmtId="2" fontId="67" fillId="33" borderId="0" xfId="0" applyNumberFormat="1" applyFont="1" applyFill="1" applyAlignment="1" applyProtection="1">
      <alignment/>
      <protection hidden="1" locked="0"/>
    </xf>
    <xf numFmtId="0" fontId="14" fillId="33" borderId="0" xfId="0" applyFont="1" applyFill="1" applyBorder="1" applyAlignment="1" applyProtection="1">
      <alignment horizontal="left" vertical="top" wrapText="1"/>
      <protection hidden="1" locked="0"/>
    </xf>
    <xf numFmtId="0" fontId="65" fillId="33" borderId="0" xfId="0" applyFont="1" applyFill="1" applyBorder="1" applyAlignment="1" applyProtection="1">
      <alignment horizontal="center"/>
      <protection hidden="1" locked="0"/>
    </xf>
    <xf numFmtId="0" fontId="65" fillId="33" borderId="0" xfId="0" applyFont="1" applyFill="1" applyAlignment="1" applyProtection="1">
      <alignment horizontal="left"/>
      <protection hidden="1" locked="0"/>
    </xf>
    <xf numFmtId="0" fontId="67" fillId="33" borderId="0" xfId="0" applyFont="1" applyFill="1" applyBorder="1" applyAlignment="1" applyProtection="1">
      <alignment vertical="top"/>
      <protection hidden="1" locked="0"/>
    </xf>
    <xf numFmtId="0" fontId="65" fillId="33" borderId="16" xfId="0" applyFont="1" applyFill="1" applyBorder="1" applyAlignment="1" applyProtection="1">
      <alignment horizontal="left" vertical="top"/>
      <protection hidden="1" locked="0"/>
    </xf>
    <xf numFmtId="0" fontId="65" fillId="33" borderId="0" xfId="0" applyNumberFormat="1" applyFont="1" applyFill="1" applyAlignment="1" applyProtection="1" quotePrefix="1">
      <alignment horizontal="right"/>
      <protection hidden="1" locked="0"/>
    </xf>
    <xf numFmtId="0" fontId="69" fillId="33" borderId="18" xfId="0" applyFont="1" applyFill="1" applyBorder="1" applyAlignment="1" applyProtection="1">
      <alignment/>
      <protection hidden="1" locked="0"/>
    </xf>
    <xf numFmtId="0" fontId="69" fillId="33" borderId="0" xfId="0" applyFont="1" applyFill="1" applyBorder="1" applyAlignment="1" applyProtection="1">
      <alignment horizontal="center" wrapText="1"/>
      <protection hidden="1" locked="0"/>
    </xf>
    <xf numFmtId="49" fontId="69" fillId="33" borderId="0" xfId="0" applyNumberFormat="1" applyFont="1" applyFill="1" applyBorder="1" applyAlignment="1" applyProtection="1">
      <alignment horizontal="right"/>
      <protection hidden="1" locked="0"/>
    </xf>
    <xf numFmtId="0" fontId="65" fillId="33" borderId="16" xfId="0" applyFont="1" applyFill="1" applyBorder="1" applyAlignment="1" applyProtection="1">
      <alignment horizontal="left" vertical="top" wrapText="1"/>
      <protection hidden="1" locked="0"/>
    </xf>
    <xf numFmtId="0" fontId="74" fillId="33" borderId="0" xfId="0" applyFont="1" applyFill="1" applyAlignment="1" applyProtection="1">
      <alignment vertical="top"/>
      <protection hidden="1" locked="0"/>
    </xf>
    <xf numFmtId="0" fontId="74" fillId="33" borderId="0" xfId="0" applyFont="1" applyFill="1" applyAlignment="1" applyProtection="1">
      <alignment/>
      <protection hidden="1" locked="0"/>
    </xf>
    <xf numFmtId="49" fontId="73" fillId="33" borderId="0" xfId="0" applyNumberFormat="1" applyFont="1" applyFill="1" applyBorder="1" applyAlignment="1" applyProtection="1">
      <alignment horizontal="left" vertical="top"/>
      <protection hidden="1"/>
    </xf>
    <xf numFmtId="49" fontId="73" fillId="33" borderId="0" xfId="0" applyNumberFormat="1" applyFont="1" applyFill="1" applyBorder="1" applyAlignment="1" applyProtection="1">
      <alignment horizontal="left" vertical="top" wrapText="1"/>
      <protection hidden="1"/>
    </xf>
    <xf numFmtId="49" fontId="67" fillId="33" borderId="0" xfId="0" applyNumberFormat="1" applyFont="1" applyFill="1" applyAlignment="1" applyProtection="1">
      <alignment horizontal="center"/>
      <protection hidden="1"/>
    </xf>
    <xf numFmtId="49" fontId="67" fillId="33" borderId="0" xfId="0" applyNumberFormat="1" applyFont="1" applyFill="1" applyAlignment="1" applyProtection="1">
      <alignment horizontal="center"/>
      <protection hidden="1" locked="0"/>
    </xf>
    <xf numFmtId="49" fontId="67" fillId="33" borderId="0" xfId="0" applyNumberFormat="1" applyFont="1" applyFill="1" applyAlignment="1" applyProtection="1">
      <alignment horizontal="right"/>
      <protection hidden="1"/>
    </xf>
    <xf numFmtId="49" fontId="67" fillId="33" borderId="0" xfId="0" applyNumberFormat="1" applyFont="1" applyFill="1" applyAlignment="1" applyProtection="1">
      <alignment horizontal="left"/>
      <protection hidden="1"/>
    </xf>
    <xf numFmtId="49" fontId="67" fillId="36" borderId="11" xfId="0" applyNumberFormat="1" applyFont="1" applyFill="1" applyBorder="1" applyAlignment="1" applyProtection="1">
      <alignment horizontal="center" vertical="top" wrapText="1"/>
      <protection hidden="1" locked="0"/>
    </xf>
    <xf numFmtId="49" fontId="67" fillId="36" borderId="11" xfId="0" applyNumberFormat="1" applyFont="1" applyFill="1" applyBorder="1" applyAlignment="1" applyProtection="1">
      <alignment horizontal="left" vertical="top" wrapText="1"/>
      <protection locked="0"/>
    </xf>
    <xf numFmtId="49" fontId="67" fillId="0" borderId="11" xfId="0" applyNumberFormat="1" applyFont="1" applyFill="1" applyBorder="1" applyAlignment="1" applyProtection="1">
      <alignment horizontal="center" vertical="top" wrapText="1"/>
      <protection hidden="1"/>
    </xf>
    <xf numFmtId="49" fontId="67" fillId="36" borderId="11" xfId="0" applyNumberFormat="1" applyFont="1" applyFill="1" applyBorder="1" applyAlignment="1" applyProtection="1">
      <alignment horizontal="left" vertical="top" wrapText="1"/>
      <protection hidden="1" locked="0"/>
    </xf>
    <xf numFmtId="49" fontId="73" fillId="36" borderId="0" xfId="0" applyNumberFormat="1" applyFont="1" applyFill="1" applyBorder="1" applyAlignment="1" applyProtection="1">
      <alignment horizontal="left" vertical="top"/>
      <protection locked="0"/>
    </xf>
    <xf numFmtId="14" fontId="73" fillId="36" borderId="16" xfId="0" applyNumberFormat="1" applyFont="1" applyFill="1" applyBorder="1" applyAlignment="1" applyProtection="1">
      <alignment horizontal="left" vertical="top" wrapText="1"/>
      <protection hidden="1" locked="0"/>
    </xf>
    <xf numFmtId="49" fontId="73" fillId="33" borderId="19" xfId="0" applyNumberFormat="1" applyFont="1" applyFill="1" applyBorder="1" applyAlignment="1" applyProtection="1">
      <alignment vertical="top" wrapText="1"/>
      <protection hidden="1"/>
    </xf>
    <xf numFmtId="49" fontId="67" fillId="36" borderId="16" xfId="0" applyNumberFormat="1" applyFont="1" applyFill="1" applyBorder="1" applyAlignment="1" applyProtection="1">
      <alignment horizontal="center"/>
      <protection hidden="1" locked="0"/>
    </xf>
    <xf numFmtId="49" fontId="73" fillId="33" borderId="0" xfId="0" applyNumberFormat="1" applyFont="1" applyFill="1" applyAlignment="1" applyProtection="1">
      <alignment vertical="top" wrapText="1"/>
      <protection hidden="1"/>
    </xf>
    <xf numFmtId="49" fontId="65" fillId="36" borderId="16" xfId="0" applyNumberFormat="1" applyFont="1" applyFill="1" applyBorder="1" applyAlignment="1" applyProtection="1">
      <alignment vertical="top" wrapText="1"/>
      <protection hidden="1" locked="0"/>
    </xf>
    <xf numFmtId="49" fontId="75" fillId="36" borderId="0" xfId="0" applyNumberFormat="1" applyFont="1" applyFill="1" applyBorder="1" applyAlignment="1" applyProtection="1">
      <alignment horizontal="left" vertical="top" wrapText="1"/>
      <protection hidden="1" locked="0"/>
    </xf>
    <xf numFmtId="49" fontId="73" fillId="0" borderId="0" xfId="0" applyNumberFormat="1" applyFont="1" applyFill="1" applyBorder="1" applyAlignment="1" applyProtection="1">
      <alignment horizontal="left" vertical="top"/>
      <protection/>
    </xf>
    <xf numFmtId="49" fontId="73" fillId="33" borderId="0" xfId="0" applyNumberFormat="1" applyFont="1" applyFill="1" applyBorder="1" applyAlignment="1" applyProtection="1">
      <alignment horizontal="left" vertical="top" wrapText="1"/>
      <protection hidden="1"/>
    </xf>
    <xf numFmtId="49" fontId="65" fillId="36" borderId="16" xfId="0" applyNumberFormat="1" applyFont="1" applyFill="1" applyBorder="1" applyAlignment="1" applyProtection="1">
      <alignment horizontal="center"/>
      <protection hidden="1" locked="0"/>
    </xf>
    <xf numFmtId="49" fontId="73" fillId="36" borderId="0" xfId="0" applyNumberFormat="1" applyFont="1" applyFill="1" applyBorder="1" applyAlignment="1" applyProtection="1">
      <alignment horizontal="center" vertical="top" wrapText="1"/>
      <protection hidden="1" locked="0"/>
    </xf>
    <xf numFmtId="0" fontId="73" fillId="36" borderId="0" xfId="0" applyFont="1" applyFill="1" applyAlignment="1" applyProtection="1">
      <alignment horizontal="left" vertical="top"/>
      <protection hidden="1" locked="0"/>
    </xf>
    <xf numFmtId="49" fontId="67" fillId="36" borderId="0" xfId="0" applyNumberFormat="1" applyFont="1" applyFill="1" applyAlignment="1" applyProtection="1">
      <alignment horizontal="left"/>
      <protection hidden="1" locked="0"/>
    </xf>
    <xf numFmtId="49" fontId="73" fillId="0" borderId="19" xfId="0" applyNumberFormat="1" applyFont="1" applyFill="1" applyBorder="1" applyAlignment="1" applyProtection="1">
      <alignment horizontal="left" vertical="top"/>
      <protection/>
    </xf>
    <xf numFmtId="49" fontId="73" fillId="33" borderId="0" xfId="0" applyNumberFormat="1" applyFont="1" applyFill="1" applyAlignment="1" applyProtection="1">
      <alignment horizontal="left" vertical="top"/>
      <protection hidden="1"/>
    </xf>
    <xf numFmtId="49" fontId="73" fillId="33" borderId="0" xfId="0" applyNumberFormat="1" applyFont="1" applyFill="1" applyAlignment="1" applyProtection="1">
      <alignment horizontal="center" vertical="top"/>
      <protection hidden="1"/>
    </xf>
    <xf numFmtId="49" fontId="67" fillId="33" borderId="19" xfId="0" applyNumberFormat="1" applyFont="1" applyFill="1" applyBorder="1" applyAlignment="1" applyProtection="1">
      <alignment horizontal="center" vertical="top"/>
      <protection hidden="1"/>
    </xf>
    <xf numFmtId="49" fontId="73" fillId="0" borderId="16" xfId="0" applyNumberFormat="1" applyFont="1" applyFill="1" applyBorder="1" applyAlignment="1">
      <alignment horizontal="center" vertical="top"/>
    </xf>
    <xf numFmtId="49" fontId="76" fillId="33" borderId="19" xfId="0" applyNumberFormat="1" applyFont="1" applyFill="1" applyBorder="1" applyAlignment="1" applyProtection="1">
      <alignment horizontal="center" vertical="top" wrapText="1"/>
      <protection hidden="1"/>
    </xf>
    <xf numFmtId="49" fontId="67" fillId="33" borderId="16" xfId="0" applyNumberFormat="1" applyFont="1" applyFill="1" applyBorder="1" applyAlignment="1" applyProtection="1">
      <alignment horizontal="center"/>
      <protection hidden="1"/>
    </xf>
    <xf numFmtId="49" fontId="76" fillId="0" borderId="0" xfId="0" applyNumberFormat="1" applyFont="1" applyFill="1" applyBorder="1" applyAlignment="1" applyProtection="1">
      <alignment horizontal="center" vertical="top"/>
      <protection/>
    </xf>
    <xf numFmtId="49" fontId="77" fillId="36" borderId="0" xfId="0" applyNumberFormat="1" applyFont="1" applyFill="1" applyAlignment="1" applyProtection="1">
      <alignment horizontal="left" vertical="top" wrapText="1"/>
      <protection hidden="1" locked="0"/>
    </xf>
    <xf numFmtId="0" fontId="73" fillId="33" borderId="0" xfId="0" applyFont="1" applyFill="1" applyBorder="1" applyAlignment="1" applyProtection="1">
      <alignment horizontal="left" vertical="top" wrapText="1"/>
      <protection hidden="1"/>
    </xf>
    <xf numFmtId="49" fontId="67" fillId="0" borderId="11" xfId="0" applyNumberFormat="1" applyFont="1" applyBorder="1" applyAlignment="1" applyProtection="1">
      <alignment horizontal="center" vertical="top" wrapText="1"/>
      <protection hidden="1"/>
    </xf>
    <xf numFmtId="49" fontId="73" fillId="36" borderId="16" xfId="0" applyNumberFormat="1" applyFont="1" applyFill="1" applyBorder="1" applyAlignment="1" applyProtection="1">
      <alignment horizontal="center" vertical="top"/>
      <protection locked="0"/>
    </xf>
    <xf numFmtId="0" fontId="65" fillId="33" borderId="16" xfId="0" applyFont="1" applyFill="1" applyBorder="1" applyAlignment="1" applyProtection="1">
      <alignment horizontal="center"/>
      <protection hidden="1" locked="0"/>
    </xf>
    <xf numFmtId="0" fontId="65" fillId="0" borderId="0" xfId="0" applyFont="1" applyFill="1" applyAlignment="1" applyProtection="1">
      <alignment horizontal="left" vertical="top" wrapText="1"/>
      <protection hidden="1"/>
    </xf>
    <xf numFmtId="14" fontId="69" fillId="33" borderId="18" xfId="0" applyNumberFormat="1" applyFont="1" applyFill="1" applyBorder="1" applyAlignment="1" applyProtection="1">
      <alignment horizontal="left" vertical="top"/>
      <protection hidden="1" locked="0"/>
    </xf>
    <xf numFmtId="0" fontId="65" fillId="33" borderId="16" xfId="0" applyFont="1" applyFill="1" applyBorder="1" applyAlignment="1" applyProtection="1">
      <alignment horizontal="left" vertical="top"/>
      <protection hidden="1"/>
    </xf>
    <xf numFmtId="0" fontId="65" fillId="33" borderId="19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0" fontId="76" fillId="33" borderId="20" xfId="0" applyFont="1" applyFill="1" applyBorder="1" applyAlignment="1" applyProtection="1">
      <alignment horizontal="center" vertical="center" wrapText="1"/>
      <protection hidden="1"/>
    </xf>
    <xf numFmtId="0" fontId="76" fillId="33" borderId="18" xfId="0" applyFont="1" applyFill="1" applyBorder="1" applyAlignment="1" applyProtection="1">
      <alignment horizontal="center" vertical="center" wrapText="1"/>
      <protection hidden="1"/>
    </xf>
    <xf numFmtId="0" fontId="76" fillId="33" borderId="21" xfId="0" applyFont="1" applyFill="1" applyBorder="1" applyAlignment="1" applyProtection="1">
      <alignment horizontal="center" vertical="center" wrapText="1"/>
      <protection hidden="1"/>
    </xf>
    <xf numFmtId="0" fontId="65" fillId="0" borderId="16" xfId="0" applyFont="1" applyFill="1" applyBorder="1" applyAlignment="1" applyProtection="1">
      <alignment horizontal="left" vertical="top" wrapText="1"/>
      <protection hidden="1"/>
    </xf>
    <xf numFmtId="0" fontId="78" fillId="33" borderId="19" xfId="0" applyFont="1" applyFill="1" applyBorder="1" applyAlignment="1" applyProtection="1">
      <alignment horizontal="center" vertical="top"/>
      <protection hidden="1"/>
    </xf>
    <xf numFmtId="0" fontId="65" fillId="33" borderId="0" xfId="0" applyFont="1" applyFill="1" applyAlignment="1" applyProtection="1">
      <alignment horizontal="left" wrapText="1"/>
      <protection hidden="1"/>
    </xf>
    <xf numFmtId="14" fontId="65" fillId="33" borderId="16" xfId="0" applyNumberFormat="1" applyFont="1" applyFill="1" applyBorder="1" applyAlignment="1" applyProtection="1">
      <alignment horizontal="center" wrapText="1"/>
      <protection hidden="1"/>
    </xf>
    <xf numFmtId="0" fontId="65" fillId="33" borderId="16" xfId="0" applyFont="1" applyFill="1" applyBorder="1" applyAlignment="1" applyProtection="1">
      <alignment horizontal="center" wrapText="1"/>
      <protection hidden="1"/>
    </xf>
    <xf numFmtId="0" fontId="65" fillId="33" borderId="20" xfId="0" applyNumberFormat="1" applyFont="1" applyFill="1" applyBorder="1" applyAlignment="1" applyProtection="1">
      <alignment horizontal="right" vertical="top"/>
      <protection hidden="1" locked="0"/>
    </xf>
    <xf numFmtId="0" fontId="65" fillId="33" borderId="18" xfId="0" applyNumberFormat="1" applyFont="1" applyFill="1" applyBorder="1" applyAlignment="1" applyProtection="1">
      <alignment horizontal="right" vertical="top"/>
      <protection hidden="1" locked="0"/>
    </xf>
    <xf numFmtId="0" fontId="65" fillId="33" borderId="21" xfId="0" applyNumberFormat="1" applyFont="1" applyFill="1" applyBorder="1" applyAlignment="1" applyProtection="1">
      <alignment horizontal="right" vertical="top"/>
      <protection hidden="1" locked="0"/>
    </xf>
    <xf numFmtId="0" fontId="67" fillId="33" borderId="20" xfId="0" applyFont="1" applyFill="1" applyBorder="1" applyAlignment="1" applyProtection="1">
      <alignment horizontal="left" vertical="top" wrapText="1"/>
      <protection hidden="1"/>
    </xf>
    <xf numFmtId="0" fontId="67" fillId="33" borderId="18" xfId="0" applyFont="1" applyFill="1" applyBorder="1" applyAlignment="1" applyProtection="1">
      <alignment horizontal="left" vertical="top" wrapText="1"/>
      <protection hidden="1"/>
    </xf>
    <xf numFmtId="0" fontId="67" fillId="33" borderId="21" xfId="0" applyFont="1" applyFill="1" applyBorder="1" applyAlignment="1" applyProtection="1">
      <alignment horizontal="left" vertical="top" wrapText="1"/>
      <protection hidden="1"/>
    </xf>
    <xf numFmtId="0" fontId="67" fillId="33" borderId="20" xfId="0" applyFont="1" applyFill="1" applyBorder="1" applyAlignment="1" applyProtection="1">
      <alignment horizontal="center" vertical="top"/>
      <protection hidden="1"/>
    </xf>
    <xf numFmtId="0" fontId="67" fillId="33" borderId="18" xfId="0" applyFont="1" applyFill="1" applyBorder="1" applyAlignment="1" applyProtection="1">
      <alignment horizontal="center" vertical="top"/>
      <protection hidden="1"/>
    </xf>
    <xf numFmtId="0" fontId="67" fillId="33" borderId="21" xfId="0" applyFont="1" applyFill="1" applyBorder="1" applyAlignment="1" applyProtection="1">
      <alignment horizontal="center" vertical="top"/>
      <protection hidden="1"/>
    </xf>
    <xf numFmtId="2" fontId="67" fillId="33" borderId="20" xfId="0" applyNumberFormat="1" applyFont="1" applyFill="1" applyBorder="1" applyAlignment="1" applyProtection="1">
      <alignment horizontal="center" vertical="top"/>
      <protection hidden="1"/>
    </xf>
    <xf numFmtId="2" fontId="67" fillId="33" borderId="18" xfId="0" applyNumberFormat="1" applyFont="1" applyFill="1" applyBorder="1" applyAlignment="1" applyProtection="1">
      <alignment horizontal="center" vertical="top"/>
      <protection hidden="1"/>
    </xf>
    <xf numFmtId="2" fontId="67" fillId="33" borderId="21" xfId="0" applyNumberFormat="1" applyFont="1" applyFill="1" applyBorder="1" applyAlignment="1" applyProtection="1">
      <alignment horizontal="center" vertical="top"/>
      <protection hidden="1"/>
    </xf>
    <xf numFmtId="0" fontId="76" fillId="33" borderId="20" xfId="0" applyFont="1" applyFill="1" applyBorder="1" applyAlignment="1" applyProtection="1">
      <alignment horizontal="center" vertical="center"/>
      <protection hidden="1"/>
    </xf>
    <xf numFmtId="0" fontId="76" fillId="33" borderId="18" xfId="0" applyFont="1" applyFill="1" applyBorder="1" applyAlignment="1" applyProtection="1">
      <alignment horizontal="center" vertical="center"/>
      <protection hidden="1"/>
    </xf>
    <xf numFmtId="0" fontId="76" fillId="33" borderId="21" xfId="0" applyFont="1" applyFill="1" applyBorder="1" applyAlignment="1" applyProtection="1">
      <alignment horizontal="center" vertical="center"/>
      <protection hidden="1"/>
    </xf>
    <xf numFmtId="2" fontId="79" fillId="33" borderId="20" xfId="0" applyNumberFormat="1" applyFont="1" applyFill="1" applyBorder="1" applyAlignment="1" applyProtection="1">
      <alignment horizontal="center"/>
      <protection hidden="1"/>
    </xf>
    <xf numFmtId="2" fontId="79" fillId="33" borderId="18" xfId="0" applyNumberFormat="1" applyFont="1" applyFill="1" applyBorder="1" applyAlignment="1" applyProtection="1">
      <alignment horizontal="center"/>
      <protection hidden="1"/>
    </xf>
    <xf numFmtId="2" fontId="79" fillId="33" borderId="21" xfId="0" applyNumberFormat="1" applyFont="1" applyFill="1" applyBorder="1" applyAlignment="1" applyProtection="1">
      <alignment horizontal="center"/>
      <protection hidden="1"/>
    </xf>
    <xf numFmtId="0" fontId="65" fillId="33" borderId="0" xfId="0" applyFont="1" applyFill="1" applyAlignment="1" applyProtection="1">
      <alignment horizontal="left"/>
      <protection hidden="1"/>
    </xf>
    <xf numFmtId="0" fontId="65" fillId="33" borderId="16" xfId="0" applyFont="1" applyFill="1" applyBorder="1" applyAlignment="1" applyProtection="1">
      <alignment horizontal="left"/>
      <protection hidden="1"/>
    </xf>
    <xf numFmtId="0" fontId="65" fillId="33" borderId="20" xfId="0" applyNumberFormat="1" applyFont="1" applyFill="1" applyBorder="1" applyAlignment="1" applyProtection="1">
      <alignment horizontal="right" vertical="top"/>
      <protection hidden="1"/>
    </xf>
    <xf numFmtId="0" fontId="65" fillId="33" borderId="18" xfId="0" applyNumberFormat="1" applyFont="1" applyFill="1" applyBorder="1" applyAlignment="1" applyProtection="1">
      <alignment horizontal="right" vertical="top"/>
      <protection hidden="1"/>
    </xf>
    <xf numFmtId="0" fontId="65" fillId="33" borderId="21" xfId="0" applyNumberFormat="1" applyFont="1" applyFill="1" applyBorder="1" applyAlignment="1" applyProtection="1">
      <alignment horizontal="right" vertical="top"/>
      <protection hidden="1"/>
    </xf>
    <xf numFmtId="0" fontId="65" fillId="33" borderId="18" xfId="0" applyFont="1" applyFill="1" applyBorder="1" applyAlignment="1" applyProtection="1">
      <alignment horizontal="left"/>
      <protection hidden="1"/>
    </xf>
    <xf numFmtId="0" fontId="65" fillId="33" borderId="0" xfId="0" applyFont="1" applyFill="1" applyAlignment="1" applyProtection="1">
      <alignment horizontal="left" vertical="top" wrapText="1"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center"/>
      <protection hidden="1"/>
    </xf>
    <xf numFmtId="0" fontId="69" fillId="33" borderId="0" xfId="0" applyFont="1" applyFill="1" applyBorder="1" applyAlignment="1" applyProtection="1">
      <alignment horizontal="left" vertical="top" wrapText="1"/>
      <protection hidden="1" locked="0"/>
    </xf>
    <xf numFmtId="0" fontId="65" fillId="0" borderId="0" xfId="0" applyFont="1" applyFill="1" applyAlignment="1" applyProtection="1">
      <alignment horizontal="left" vertical="top" wrapText="1"/>
      <protection hidden="1" locked="0"/>
    </xf>
    <xf numFmtId="0" fontId="14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67" fillId="33" borderId="0" xfId="0" applyFont="1" applyFill="1" applyBorder="1" applyAlignment="1" applyProtection="1">
      <alignment horizontal="left" vertical="top" wrapText="1"/>
      <protection hidden="1" locked="0"/>
    </xf>
    <xf numFmtId="0" fontId="69" fillId="33" borderId="0" xfId="0" applyFont="1" applyFill="1" applyAlignment="1" applyProtection="1">
      <alignment horizontal="center" vertical="top"/>
      <protection hidden="1" locked="0"/>
    </xf>
    <xf numFmtId="0" fontId="69" fillId="33" borderId="16" xfId="0" applyFont="1" applyFill="1" applyBorder="1" applyAlignment="1" applyProtection="1">
      <alignment horizontal="left" vertical="top"/>
      <protection hidden="1" locked="0"/>
    </xf>
    <xf numFmtId="0" fontId="65" fillId="33" borderId="0" xfId="0" applyFont="1" applyFill="1" applyAlignment="1" applyProtection="1">
      <alignment horizontal="right"/>
      <protection hidden="1" locked="0"/>
    </xf>
    <xf numFmtId="0" fontId="69" fillId="33" borderId="16" xfId="0" applyFont="1" applyFill="1" applyBorder="1" applyAlignment="1" applyProtection="1">
      <alignment horizontal="center" wrapText="1"/>
      <protection hidden="1" locked="0"/>
    </xf>
    <xf numFmtId="14" fontId="69" fillId="33" borderId="16" xfId="0" applyNumberFormat="1" applyFont="1" applyFill="1" applyBorder="1" applyAlignment="1" applyProtection="1">
      <alignment horizontal="left"/>
      <protection hidden="1" locked="0"/>
    </xf>
    <xf numFmtId="0" fontId="69" fillId="0" borderId="16" xfId="0" applyFont="1" applyFill="1" applyBorder="1" applyAlignment="1" applyProtection="1">
      <alignment horizontal="center"/>
      <protection hidden="1" locked="0"/>
    </xf>
    <xf numFmtId="0" fontId="69" fillId="0" borderId="16" xfId="0" applyFont="1" applyFill="1" applyBorder="1" applyAlignment="1" applyProtection="1">
      <alignment horizontal="right"/>
      <protection hidden="1" locked="0"/>
    </xf>
    <xf numFmtId="0" fontId="65" fillId="33" borderId="0" xfId="0" applyFont="1" applyFill="1" applyAlignment="1" applyProtection="1">
      <alignment horizontal="justify" wrapText="1"/>
      <protection hidden="1" locked="0"/>
    </xf>
    <xf numFmtId="0" fontId="76" fillId="33" borderId="20" xfId="0" applyFont="1" applyFill="1" applyBorder="1" applyAlignment="1" applyProtection="1">
      <alignment horizontal="center" vertical="center" wrapText="1"/>
      <protection hidden="1" locked="0"/>
    </xf>
    <xf numFmtId="0" fontId="76" fillId="33" borderId="18" xfId="0" applyFont="1" applyFill="1" applyBorder="1" applyAlignment="1" applyProtection="1">
      <alignment horizontal="center" vertical="center" wrapText="1"/>
      <protection hidden="1" locked="0"/>
    </xf>
    <xf numFmtId="0" fontId="76" fillId="33" borderId="21" xfId="0" applyFont="1" applyFill="1" applyBorder="1" applyAlignment="1" applyProtection="1">
      <alignment horizontal="center" vertical="center" wrapText="1"/>
      <protection hidden="1" locked="0"/>
    </xf>
    <xf numFmtId="0" fontId="76" fillId="33" borderId="10" xfId="0" applyFont="1" applyFill="1" applyBorder="1" applyAlignment="1" applyProtection="1">
      <alignment horizontal="center" vertical="top"/>
      <protection hidden="1" locked="0"/>
    </xf>
    <xf numFmtId="0" fontId="76" fillId="33" borderId="19" xfId="0" applyFont="1" applyFill="1" applyBorder="1" applyAlignment="1" applyProtection="1">
      <alignment horizontal="center" vertical="top"/>
      <protection hidden="1" locked="0"/>
    </xf>
    <xf numFmtId="0" fontId="76" fillId="33" borderId="22" xfId="0" applyFont="1" applyFill="1" applyBorder="1" applyAlignment="1" applyProtection="1">
      <alignment horizontal="center" vertical="top"/>
      <protection hidden="1" locked="0"/>
    </xf>
    <xf numFmtId="0" fontId="76" fillId="33" borderId="10" xfId="0" applyFont="1" applyFill="1" applyBorder="1" applyAlignment="1" applyProtection="1">
      <alignment horizontal="center" vertical="top" wrapText="1"/>
      <protection hidden="1" locked="0"/>
    </xf>
    <xf numFmtId="0" fontId="76" fillId="33" borderId="19" xfId="0" applyFont="1" applyFill="1" applyBorder="1" applyAlignment="1" applyProtection="1">
      <alignment horizontal="center" vertical="top" wrapText="1"/>
      <protection hidden="1" locked="0"/>
    </xf>
    <xf numFmtId="0" fontId="76" fillId="33" borderId="22" xfId="0" applyFont="1" applyFill="1" applyBorder="1" applyAlignment="1" applyProtection="1">
      <alignment horizontal="center" vertical="top" wrapText="1"/>
      <protection hidden="1" locked="0"/>
    </xf>
    <xf numFmtId="2" fontId="67" fillId="33" borderId="20" xfId="0" applyNumberFormat="1" applyFont="1" applyFill="1" applyBorder="1" applyAlignment="1" applyProtection="1">
      <alignment horizontal="center" vertical="top"/>
      <protection locked="0"/>
    </xf>
    <xf numFmtId="2" fontId="67" fillId="33" borderId="18" xfId="0" applyNumberFormat="1" applyFont="1" applyFill="1" applyBorder="1" applyAlignment="1" applyProtection="1">
      <alignment horizontal="center" vertical="top"/>
      <protection locked="0"/>
    </xf>
    <xf numFmtId="2" fontId="67" fillId="33" borderId="21" xfId="0" applyNumberFormat="1" applyFont="1" applyFill="1" applyBorder="1" applyAlignment="1" applyProtection="1">
      <alignment horizontal="center" vertical="top"/>
      <protection locked="0"/>
    </xf>
    <xf numFmtId="0" fontId="67" fillId="33" borderId="20" xfId="0" applyNumberFormat="1" applyFont="1" applyFill="1" applyBorder="1" applyAlignment="1" applyProtection="1">
      <alignment horizontal="right" vertical="top"/>
      <protection locked="0"/>
    </xf>
    <xf numFmtId="0" fontId="67" fillId="33" borderId="18" xfId="0" applyNumberFormat="1" applyFont="1" applyFill="1" applyBorder="1" applyAlignment="1" applyProtection="1">
      <alignment horizontal="right" vertical="top"/>
      <protection locked="0"/>
    </xf>
    <xf numFmtId="0" fontId="67" fillId="33" borderId="21" xfId="0" applyNumberFormat="1" applyFont="1" applyFill="1" applyBorder="1" applyAlignment="1" applyProtection="1">
      <alignment horizontal="right" vertical="top"/>
      <protection locked="0"/>
    </xf>
    <xf numFmtId="0" fontId="67" fillId="33" borderId="20" xfId="0" applyFont="1" applyFill="1" applyBorder="1" applyAlignment="1" applyProtection="1">
      <alignment horizontal="left" vertical="top" wrapText="1"/>
      <protection hidden="1" locked="0"/>
    </xf>
    <xf numFmtId="0" fontId="67" fillId="33" borderId="18" xfId="0" applyFont="1" applyFill="1" applyBorder="1" applyAlignment="1" applyProtection="1">
      <alignment horizontal="left" vertical="top" wrapText="1"/>
      <protection hidden="1" locked="0"/>
    </xf>
    <xf numFmtId="0" fontId="67" fillId="33" borderId="21" xfId="0" applyFont="1" applyFill="1" applyBorder="1" applyAlignment="1" applyProtection="1">
      <alignment horizontal="left" vertical="top" wrapText="1"/>
      <protection hidden="1" locked="0"/>
    </xf>
    <xf numFmtId="0" fontId="65" fillId="33" borderId="20" xfId="0" applyNumberFormat="1" applyFont="1" applyFill="1" applyBorder="1" applyAlignment="1" applyProtection="1">
      <alignment horizontal="center" vertical="top"/>
      <protection locked="0"/>
    </xf>
    <xf numFmtId="0" fontId="65" fillId="33" borderId="18" xfId="0" applyNumberFormat="1" applyFont="1" applyFill="1" applyBorder="1" applyAlignment="1" applyProtection="1">
      <alignment horizontal="center" vertical="top"/>
      <protection locked="0"/>
    </xf>
    <xf numFmtId="0" fontId="65" fillId="33" borderId="21" xfId="0" applyNumberFormat="1" applyFont="1" applyFill="1" applyBorder="1" applyAlignment="1" applyProtection="1">
      <alignment horizontal="center" vertical="top"/>
      <protection locked="0"/>
    </xf>
    <xf numFmtId="2" fontId="79" fillId="33" borderId="20" xfId="0" applyNumberFormat="1" applyFont="1" applyFill="1" applyBorder="1" applyAlignment="1" applyProtection="1">
      <alignment horizontal="center"/>
      <protection hidden="1" locked="0"/>
    </xf>
    <xf numFmtId="2" fontId="79" fillId="33" borderId="18" xfId="0" applyNumberFormat="1" applyFont="1" applyFill="1" applyBorder="1" applyAlignment="1" applyProtection="1">
      <alignment horizontal="center"/>
      <protection hidden="1" locked="0"/>
    </xf>
    <xf numFmtId="2" fontId="79" fillId="33" borderId="21" xfId="0" applyNumberFormat="1" applyFont="1" applyFill="1" applyBorder="1" applyAlignment="1" applyProtection="1">
      <alignment horizontal="center"/>
      <protection hidden="1" locked="0"/>
    </xf>
    <xf numFmtId="0" fontId="65" fillId="33" borderId="0" xfId="0" applyFont="1" applyFill="1" applyAlignment="1" applyProtection="1">
      <alignment horizontal="left"/>
      <protection hidden="1" locked="0"/>
    </xf>
    <xf numFmtId="0" fontId="65" fillId="33" borderId="16" xfId="0" applyFont="1" applyFill="1" applyBorder="1" applyAlignment="1" applyProtection="1">
      <alignment horizontal="left"/>
      <protection hidden="1" locked="0"/>
    </xf>
    <xf numFmtId="0" fontId="65" fillId="33" borderId="18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 vertical="top" wrapText="1"/>
      <protection hidden="1" locked="0"/>
    </xf>
    <xf numFmtId="0" fontId="76" fillId="0" borderId="0" xfId="0" applyFont="1" applyFill="1" applyBorder="1" applyAlignment="1" applyProtection="1">
      <alignment horizontal="left" wrapText="1"/>
      <protection hidden="1" locked="0"/>
    </xf>
    <xf numFmtId="0" fontId="76" fillId="0" borderId="16" xfId="0" applyFont="1" applyFill="1" applyBorder="1" applyAlignment="1" applyProtection="1">
      <alignment horizontal="left" wrapText="1"/>
      <protection hidden="1" locked="0"/>
    </xf>
    <xf numFmtId="0" fontId="65" fillId="0" borderId="16" xfId="0" applyFont="1" applyBorder="1" applyAlignment="1" applyProtection="1">
      <alignment horizontal="center"/>
      <protection hidden="1" locked="0"/>
    </xf>
    <xf numFmtId="0" fontId="78" fillId="33" borderId="16" xfId="0" applyFont="1" applyFill="1" applyBorder="1" applyAlignment="1" applyProtection="1">
      <alignment horizontal="right" wrapText="1"/>
      <protection hidden="1" locked="0"/>
    </xf>
    <xf numFmtId="0" fontId="80" fillId="33" borderId="0" xfId="0" applyFont="1" applyFill="1" applyAlignment="1" applyProtection="1">
      <alignment horizontal="left" vertical="top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5"/>
  <sheetViews>
    <sheetView tabSelected="1" zoomScale="90" zoomScaleNormal="90" zoomScaleSheetLayoutView="100" workbookViewId="0" topLeftCell="A1">
      <selection activeCell="W6" sqref="W6:AL6"/>
    </sheetView>
  </sheetViews>
  <sheetFormatPr defaultColWidth="2.28125" defaultRowHeight="15"/>
  <cols>
    <col min="1" max="1" width="2.28125" style="13" customWidth="1"/>
    <col min="2" max="2" width="3.140625" style="13" customWidth="1"/>
    <col min="3" max="3" width="2.28125" style="13" customWidth="1"/>
    <col min="4" max="4" width="2.7109375" style="13" customWidth="1"/>
    <col min="5" max="10" width="2.28125" style="13" customWidth="1"/>
    <col min="11" max="11" width="5.57421875" style="13" bestFit="1" customWidth="1"/>
    <col min="12" max="12" width="4.28125" style="13" customWidth="1"/>
    <col min="13" max="13" width="5.8515625" style="13" customWidth="1"/>
    <col min="14" max="14" width="4.28125" style="13" customWidth="1"/>
    <col min="15" max="15" width="2.00390625" style="13" customWidth="1"/>
    <col min="16" max="18" width="2.28125" style="13" customWidth="1"/>
    <col min="19" max="20" width="2.28125" style="15" customWidth="1"/>
    <col min="21" max="22" width="2.28125" style="13" customWidth="1"/>
    <col min="23" max="23" width="1.28515625" style="13" customWidth="1"/>
    <col min="24" max="25" width="2.28125" style="13" customWidth="1"/>
    <col min="26" max="26" width="2.00390625" style="13" customWidth="1"/>
    <col min="27" max="27" width="3.851562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4.28125" style="13" customWidth="1"/>
    <col min="33" max="33" width="2.28125" style="13" customWidth="1"/>
    <col min="34" max="34" width="1.7109375" style="13" customWidth="1"/>
    <col min="35" max="35" width="4.140625" style="13" customWidth="1"/>
    <col min="36" max="37" width="3.00390625" style="13" customWidth="1"/>
    <col min="38" max="38" width="3.140625" style="13" customWidth="1"/>
    <col min="39" max="39" width="2.28125" style="14" customWidth="1"/>
    <col min="40" max="46" width="2.28125" style="13" customWidth="1"/>
    <col min="47" max="47" width="2.140625" style="13" customWidth="1"/>
    <col min="48" max="48" width="0.71875" style="13" customWidth="1"/>
    <col min="49" max="50" width="2.28125" style="13" customWidth="1"/>
    <col min="51" max="51" width="2.7109375" style="13" customWidth="1"/>
    <col min="52" max="52" width="2.28125" style="13" customWidth="1"/>
    <col min="53" max="53" width="24.8515625" style="13" hidden="1" customWidth="1"/>
    <col min="54" max="54" width="34.28125" style="13" hidden="1" customWidth="1"/>
    <col min="55" max="55" width="25.57421875" style="13" hidden="1" customWidth="1"/>
    <col min="56" max="56" width="4.00390625" style="13" customWidth="1"/>
    <col min="57" max="57" width="3.00390625" style="13" customWidth="1"/>
    <col min="58" max="58" width="3.140625" style="13" customWidth="1"/>
    <col min="59" max="88" width="2.28125" style="13" customWidth="1"/>
    <col min="89" max="16384" width="2.28125" style="13" customWidth="1"/>
  </cols>
  <sheetData>
    <row r="1" spans="1:55" ht="141.75" customHeight="1">
      <c r="A1" s="211" t="s">
        <v>231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52"/>
      <c r="AO1" s="52"/>
      <c r="AP1" s="52"/>
      <c r="AQ1" s="52"/>
      <c r="AR1" s="52"/>
      <c r="AS1" s="52"/>
      <c r="AT1" s="52"/>
      <c r="AU1" s="52"/>
      <c r="AV1" s="52"/>
      <c r="AW1" s="52"/>
      <c r="BA1" s="55" t="s">
        <v>171</v>
      </c>
      <c r="BB1" s="55" t="s">
        <v>172</v>
      </c>
      <c r="BC1" s="55" t="s">
        <v>173</v>
      </c>
    </row>
    <row r="2" spans="1:55" ht="159.7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52"/>
      <c r="AO2" s="52"/>
      <c r="AP2" s="52"/>
      <c r="AQ2" s="52"/>
      <c r="AR2" s="52"/>
      <c r="AS2" s="52"/>
      <c r="AT2" s="52"/>
      <c r="AU2" s="52"/>
      <c r="AV2" s="52"/>
      <c r="AW2" s="52"/>
      <c r="BA2" s="53" t="s">
        <v>174</v>
      </c>
      <c r="BB2" s="54" t="s">
        <v>175</v>
      </c>
      <c r="BC2" s="54" t="s">
        <v>176</v>
      </c>
    </row>
    <row r="3" spans="1:55" ht="36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BA3" s="56" t="s">
        <v>177</v>
      </c>
      <c r="BB3" s="57" t="s">
        <v>175</v>
      </c>
      <c r="BC3" s="57" t="s">
        <v>178</v>
      </c>
    </row>
    <row r="4" spans="1:55" ht="37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BA4" s="53" t="s">
        <v>179</v>
      </c>
      <c r="BB4" s="54" t="s">
        <v>175</v>
      </c>
      <c r="BC4" s="54" t="s">
        <v>180</v>
      </c>
    </row>
    <row r="5" spans="1:55" s="43" customFormat="1" ht="18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49" t="s">
        <v>14</v>
      </c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BA5" s="58" t="s">
        <v>181</v>
      </c>
      <c r="BB5" s="59" t="s">
        <v>182</v>
      </c>
      <c r="BC5" s="59" t="s">
        <v>183</v>
      </c>
    </row>
    <row r="6" spans="1:55" ht="20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12" t="s">
        <v>189</v>
      </c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BA6" s="31" t="s">
        <v>184</v>
      </c>
      <c r="BB6" s="32" t="s">
        <v>182</v>
      </c>
      <c r="BC6" s="32" t="s">
        <v>185</v>
      </c>
    </row>
    <row r="7" spans="1:55" s="43" customFormat="1" ht="19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49" t="s">
        <v>12</v>
      </c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BA7" s="58" t="s">
        <v>186</v>
      </c>
      <c r="BB7" s="59" t="s">
        <v>182</v>
      </c>
      <c r="BC7" s="59" t="s">
        <v>187</v>
      </c>
    </row>
    <row r="8" spans="1:55" s="43" customFormat="1" ht="9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BA8" s="60" t="s">
        <v>188</v>
      </c>
      <c r="BB8" s="61" t="s">
        <v>182</v>
      </c>
      <c r="BC8" s="61" t="s">
        <v>286</v>
      </c>
    </row>
    <row r="9" spans="1:55" s="43" customFormat="1" ht="20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33" t="s">
        <v>7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BA9" s="58" t="s">
        <v>189</v>
      </c>
      <c r="BB9" s="59" t="s">
        <v>182</v>
      </c>
      <c r="BC9" s="59" t="s">
        <v>287</v>
      </c>
    </row>
    <row r="10" spans="1:55" ht="42" customHeight="1">
      <c r="A10" s="52"/>
      <c r="B10" s="122" t="s">
        <v>285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BA10" s="53" t="s">
        <v>190</v>
      </c>
      <c r="BB10" s="54" t="s">
        <v>191</v>
      </c>
      <c r="BC10" s="54" t="s">
        <v>192</v>
      </c>
    </row>
    <row r="11" spans="1:55" s="43" customFormat="1" ht="60" customHeight="1">
      <c r="A11" s="18"/>
      <c r="B11" s="109" t="s">
        <v>168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BA11" s="58" t="s">
        <v>193</v>
      </c>
      <c r="BB11" s="59" t="s">
        <v>191</v>
      </c>
      <c r="BC11" s="59" t="s">
        <v>194</v>
      </c>
    </row>
    <row r="12" spans="1:55" s="43" customFormat="1" ht="19.5" customHeight="1">
      <c r="A12" s="18"/>
      <c r="B12" s="91" t="s">
        <v>169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111"/>
      <c r="O12" s="111"/>
      <c r="P12" s="111"/>
      <c r="Q12" s="111"/>
      <c r="R12" s="111"/>
      <c r="S12" s="111"/>
      <c r="T12" s="111"/>
      <c r="U12" s="111"/>
      <c r="V12" s="111"/>
      <c r="W12" s="123" t="s">
        <v>170</v>
      </c>
      <c r="X12" s="123"/>
      <c r="Y12" s="123"/>
      <c r="Z12" s="102"/>
      <c r="AA12" s="102"/>
      <c r="AB12" s="102"/>
      <c r="AC12" s="102"/>
      <c r="AD12" s="102"/>
      <c r="AE12" s="102"/>
      <c r="AF12" s="102"/>
      <c r="AG12" s="62"/>
      <c r="AH12" s="62"/>
      <c r="AI12" s="62"/>
      <c r="AJ12" s="62"/>
      <c r="AK12" s="62"/>
      <c r="AL12" s="62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BA12" s="60" t="s">
        <v>195</v>
      </c>
      <c r="BB12" s="61" t="s">
        <v>191</v>
      </c>
      <c r="BC12" s="61" t="s">
        <v>196</v>
      </c>
    </row>
    <row r="13" spans="1:55" s="43" customFormat="1" ht="5.25" customHeight="1">
      <c r="A13" s="18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BA13" s="58" t="s">
        <v>197</v>
      </c>
      <c r="BB13" s="59" t="s">
        <v>191</v>
      </c>
      <c r="BC13" s="59" t="s">
        <v>282</v>
      </c>
    </row>
    <row r="14" spans="1:56" s="43" customFormat="1" ht="42" customHeight="1">
      <c r="A14" s="36"/>
      <c r="B14" s="99" t="s">
        <v>163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 t="s">
        <v>164</v>
      </c>
      <c r="P14" s="99"/>
      <c r="Q14" s="99"/>
      <c r="R14" s="99"/>
      <c r="S14" s="99"/>
      <c r="T14" s="99"/>
      <c r="U14" s="99"/>
      <c r="V14" s="124" t="s">
        <v>165</v>
      </c>
      <c r="W14" s="124"/>
      <c r="X14" s="124"/>
      <c r="Y14" s="124"/>
      <c r="Z14" s="124"/>
      <c r="AA14" s="124"/>
      <c r="AB14" s="124" t="s">
        <v>272</v>
      </c>
      <c r="AC14" s="124"/>
      <c r="AD14" s="124"/>
      <c r="AE14" s="124"/>
      <c r="AF14" s="124"/>
      <c r="AG14" s="124"/>
      <c r="AH14" s="124"/>
      <c r="AI14" s="99" t="s">
        <v>167</v>
      </c>
      <c r="AJ14" s="99"/>
      <c r="AK14" s="99"/>
      <c r="AL14" s="99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BA14" s="60" t="s">
        <v>198</v>
      </c>
      <c r="BB14" s="63" t="s">
        <v>199</v>
      </c>
      <c r="BC14" s="61" t="s">
        <v>283</v>
      </c>
      <c r="BD14" s="18"/>
    </row>
    <row r="15" spans="1:56" ht="35.25" customHeight="1">
      <c r="A15" s="14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98"/>
      <c r="P15" s="98"/>
      <c r="Q15" s="98"/>
      <c r="R15" s="98"/>
      <c r="S15" s="98"/>
      <c r="T15" s="98"/>
      <c r="U15" s="98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97"/>
      <c r="AJ15" s="97"/>
      <c r="AK15" s="97"/>
      <c r="AL15" s="97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BA15" s="56" t="s">
        <v>200</v>
      </c>
      <c r="BB15" s="57" t="s">
        <v>201</v>
      </c>
      <c r="BC15" s="57" t="s">
        <v>202</v>
      </c>
      <c r="BD15" s="52"/>
    </row>
    <row r="16" spans="1:56" ht="31.5" customHeight="1">
      <c r="A16" s="14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98"/>
      <c r="P16" s="98"/>
      <c r="Q16" s="98"/>
      <c r="R16" s="98"/>
      <c r="S16" s="98"/>
      <c r="T16" s="98"/>
      <c r="U16" s="98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97"/>
      <c r="AJ16" s="97"/>
      <c r="AK16" s="97"/>
      <c r="AL16" s="97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BA16" s="53" t="s">
        <v>203</v>
      </c>
      <c r="BB16" s="54" t="s">
        <v>201</v>
      </c>
      <c r="BC16" s="54" t="s">
        <v>204</v>
      </c>
      <c r="BD16" s="52"/>
    </row>
    <row r="17" spans="1:56" ht="24.75" customHeight="1">
      <c r="A17" s="14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8"/>
      <c r="P17" s="98"/>
      <c r="Q17" s="98"/>
      <c r="R17" s="98"/>
      <c r="S17" s="98"/>
      <c r="T17" s="98"/>
      <c r="U17" s="98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97"/>
      <c r="AJ17" s="97"/>
      <c r="AK17" s="97"/>
      <c r="AL17" s="97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BA17" s="56" t="s">
        <v>205</v>
      </c>
      <c r="BB17" s="57" t="s">
        <v>201</v>
      </c>
      <c r="BC17" s="57" t="s">
        <v>206</v>
      </c>
      <c r="BD17" s="52"/>
    </row>
    <row r="18" spans="1:56" s="43" customFormat="1" ht="21" customHeight="1">
      <c r="A18" s="36"/>
      <c r="B18" s="103" t="s">
        <v>229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BA18" s="60" t="s">
        <v>13</v>
      </c>
      <c r="BB18" s="61" t="s">
        <v>207</v>
      </c>
      <c r="BC18" s="61" t="s">
        <v>208</v>
      </c>
      <c r="BD18" s="18"/>
    </row>
    <row r="19" spans="1:56" ht="24.75" customHeight="1">
      <c r="A19" s="14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BA19" s="56" t="s">
        <v>209</v>
      </c>
      <c r="BB19" s="57" t="s">
        <v>207</v>
      </c>
      <c r="BC19" s="57" t="s">
        <v>284</v>
      </c>
      <c r="BD19" s="52"/>
    </row>
    <row r="20" spans="1:55" s="43" customFormat="1" ht="41.25" customHeight="1">
      <c r="A20" s="18"/>
      <c r="B20" s="103" t="s">
        <v>232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BA20" s="60" t="s">
        <v>210</v>
      </c>
      <c r="BB20" s="61" t="s">
        <v>207</v>
      </c>
      <c r="BC20" s="61" t="s">
        <v>211</v>
      </c>
    </row>
    <row r="21" spans="1:55" ht="38.25" customHeight="1">
      <c r="A21" s="52"/>
      <c r="B21" s="107" t="s">
        <v>230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BA21" s="56" t="s">
        <v>212</v>
      </c>
      <c r="BB21" s="57" t="s">
        <v>213</v>
      </c>
      <c r="BC21" s="57" t="s">
        <v>214</v>
      </c>
    </row>
    <row r="22" spans="1:55" s="43" customFormat="1" ht="19.5" customHeight="1">
      <c r="A22" s="18"/>
      <c r="B22" s="105" t="s">
        <v>18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BA22" s="60" t="s">
        <v>215</v>
      </c>
      <c r="BB22" s="61" t="s">
        <v>213</v>
      </c>
      <c r="BC22" s="61" t="s">
        <v>216</v>
      </c>
    </row>
    <row r="23" spans="1:55" ht="23.25" customHeight="1">
      <c r="A23" s="52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BA23" s="56" t="s">
        <v>217</v>
      </c>
      <c r="BB23" s="57" t="s">
        <v>218</v>
      </c>
      <c r="BC23" s="57" t="s">
        <v>219</v>
      </c>
    </row>
    <row r="24" spans="1:55" s="43" customFormat="1" ht="10.5" customHeight="1">
      <c r="A24" s="18"/>
      <c r="B24" s="119" t="s">
        <v>15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BA24" s="60" t="s">
        <v>220</v>
      </c>
      <c r="BB24" s="61" t="s">
        <v>218</v>
      </c>
      <c r="BC24" s="61" t="s">
        <v>221</v>
      </c>
    </row>
    <row r="25" spans="1:55" s="43" customFormat="1" ht="19.5" customHeight="1">
      <c r="A25" s="18"/>
      <c r="B25" s="108" t="s">
        <v>16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93"/>
      <c r="AL25" s="93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BA25" s="58" t="s">
        <v>222</v>
      </c>
      <c r="BB25" s="59" t="s">
        <v>218</v>
      </c>
      <c r="BC25" s="59" t="s">
        <v>223</v>
      </c>
    </row>
    <row r="26" spans="1:57" s="15" customFormat="1" ht="31.5" customHeight="1">
      <c r="A26" s="6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13"/>
      <c r="AY26" s="13"/>
      <c r="AZ26" s="13"/>
      <c r="BA26" s="53" t="s">
        <v>224</v>
      </c>
      <c r="BB26" s="54" t="s">
        <v>225</v>
      </c>
      <c r="BC26" s="54" t="s">
        <v>226</v>
      </c>
      <c r="BE26" s="13"/>
    </row>
    <row r="27" spans="1:55" s="43" customFormat="1" ht="21.75" customHeight="1">
      <c r="A27" s="18"/>
      <c r="B27" s="114" t="s">
        <v>17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BA27" s="58" t="s">
        <v>227</v>
      </c>
      <c r="BB27" s="59" t="s">
        <v>225</v>
      </c>
      <c r="BC27" s="59" t="s">
        <v>228</v>
      </c>
    </row>
    <row r="28" spans="1:49" ht="19.5">
      <c r="A28" s="52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</row>
    <row r="29" spans="1:49" s="43" customFormat="1" ht="13.5" customHeight="1">
      <c r="A29" s="18"/>
      <c r="B29" s="119" t="s">
        <v>8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21"/>
      <c r="AL29" s="121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53" s="43" customFormat="1" ht="19.5">
      <c r="A30" s="18"/>
      <c r="B30" s="108" t="s">
        <v>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93"/>
      <c r="AL30" s="93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BA30" s="43" t="s">
        <v>166</v>
      </c>
    </row>
    <row r="31" spans="1:53" ht="15">
      <c r="A31" s="18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17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BA31" s="13" t="s">
        <v>269</v>
      </c>
    </row>
    <row r="32" spans="1:49" ht="19.5">
      <c r="A32" s="18"/>
      <c r="B32" s="115" t="s">
        <v>10</v>
      </c>
      <c r="C32" s="115"/>
      <c r="D32" s="115"/>
      <c r="E32" s="115"/>
      <c r="F32" s="115"/>
      <c r="G32" s="115"/>
      <c r="H32" s="115"/>
      <c r="I32" s="118"/>
      <c r="J32" s="118"/>
      <c r="K32" s="118"/>
      <c r="L32" s="118"/>
      <c r="M32" s="118"/>
      <c r="N32" s="118"/>
      <c r="O32" s="118"/>
      <c r="P32" s="118"/>
      <c r="Q32" s="118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53" ht="15">
      <c r="A33" s="18"/>
      <c r="B33" s="93"/>
      <c r="C33" s="93"/>
      <c r="D33" s="93"/>
      <c r="E33" s="93"/>
      <c r="F33" s="93"/>
      <c r="G33" s="93"/>
      <c r="H33" s="93"/>
      <c r="I33" s="117" t="s">
        <v>0</v>
      </c>
      <c r="J33" s="117"/>
      <c r="K33" s="117"/>
      <c r="L33" s="117"/>
      <c r="M33" s="117"/>
      <c r="N33" s="117"/>
      <c r="O33" s="117"/>
      <c r="P33" s="117"/>
      <c r="Q33" s="117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BA33" s="15" t="s">
        <v>270</v>
      </c>
    </row>
    <row r="34" spans="1:53" ht="19.5">
      <c r="A34" s="18"/>
      <c r="B34" s="116" t="s">
        <v>11</v>
      </c>
      <c r="C34" s="116"/>
      <c r="D34" s="116"/>
      <c r="E34" s="116"/>
      <c r="F34" s="116"/>
      <c r="G34" s="116"/>
      <c r="H34" s="116"/>
      <c r="I34" s="120"/>
      <c r="J34" s="120"/>
      <c r="K34" s="120"/>
      <c r="L34" s="120"/>
      <c r="M34" s="120"/>
      <c r="N34" s="120"/>
      <c r="O34" s="120"/>
      <c r="P34" s="120"/>
      <c r="Q34" s="120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BA34" s="13" t="s">
        <v>271</v>
      </c>
    </row>
    <row r="35" spans="1:49" ht="15">
      <c r="A35" s="18"/>
      <c r="B35" s="93"/>
      <c r="C35" s="93"/>
      <c r="D35" s="93"/>
      <c r="E35" s="93"/>
      <c r="F35" s="93"/>
      <c r="G35" s="93"/>
      <c r="H35" s="93"/>
      <c r="I35" s="95"/>
      <c r="J35" s="96" t="s">
        <v>0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49" ht="1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6"/>
      <c r="T36" s="66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N36" s="52"/>
      <c r="AO36" s="52"/>
      <c r="AP36" s="52"/>
      <c r="AQ36" s="52"/>
      <c r="AR36" s="52"/>
      <c r="AS36" s="52"/>
      <c r="AT36" s="52"/>
      <c r="AU36" s="52"/>
      <c r="AV36" s="52"/>
      <c r="AW36" s="52"/>
    </row>
    <row r="37" spans="1:49" ht="15.75">
      <c r="A37" s="67" t="s">
        <v>233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6"/>
      <c r="N37" s="66"/>
      <c r="O37" s="66"/>
      <c r="P37" s="66"/>
      <c r="Q37" s="66"/>
      <c r="R37" s="66"/>
      <c r="S37" s="66"/>
      <c r="T37" s="66"/>
      <c r="U37" s="131" t="s">
        <v>234</v>
      </c>
      <c r="V37" s="131"/>
      <c r="W37" s="131"/>
      <c r="X37" s="131"/>
      <c r="Y37" s="131"/>
      <c r="Z37" s="131"/>
      <c r="AA37" s="131"/>
      <c r="AB37" s="131"/>
      <c r="AC37" s="131"/>
      <c r="AD37" s="131"/>
      <c r="AE37" s="126"/>
      <c r="AF37" s="126"/>
      <c r="AG37" s="126"/>
      <c r="AH37" s="126"/>
      <c r="AI37" s="126"/>
      <c r="AJ37" s="126"/>
      <c r="AK37" s="126"/>
      <c r="AL37" s="126"/>
      <c r="AN37" s="52"/>
      <c r="AO37" s="52"/>
      <c r="AP37" s="52"/>
      <c r="AQ37" s="52"/>
      <c r="AR37" s="52"/>
      <c r="AS37" s="52"/>
      <c r="AT37" s="52"/>
      <c r="AU37" s="52"/>
      <c r="AV37" s="52"/>
      <c r="AW37" s="52"/>
    </row>
    <row r="38" spans="1:52" ht="19.5" customHeight="1">
      <c r="A38" s="127" t="str">
        <f>VLOOKUP($W$6,$BA$2:$BC$28,2,0)</f>
        <v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66"/>
      <c r="R38" s="65"/>
      <c r="S38" s="66"/>
      <c r="T38" s="66"/>
      <c r="U38" s="65"/>
      <c r="V38" s="65"/>
      <c r="W38" s="65"/>
      <c r="X38" s="65"/>
      <c r="Y38" s="65"/>
      <c r="Z38" s="65"/>
      <c r="AA38" s="65"/>
      <c r="AB38" s="65"/>
      <c r="AC38" s="69" t="s">
        <v>170</v>
      </c>
      <c r="AD38" s="69"/>
      <c r="AE38" s="128"/>
      <c r="AF38" s="128"/>
      <c r="AG38" s="128"/>
      <c r="AH38" s="128"/>
      <c r="AI38" s="128"/>
      <c r="AJ38" s="128"/>
      <c r="AK38" s="128"/>
      <c r="AL38" s="39" t="s">
        <v>235</v>
      </c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Z38" s="19"/>
    </row>
    <row r="39" spans="1:49" ht="21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66"/>
      <c r="R39" s="65"/>
      <c r="S39" s="66"/>
      <c r="T39" s="66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N39" s="52"/>
      <c r="AO39" s="52"/>
      <c r="AP39" s="52"/>
      <c r="AQ39" s="52"/>
      <c r="AR39" s="52"/>
      <c r="AS39" s="52"/>
      <c r="AT39" s="52"/>
      <c r="AU39" s="52"/>
      <c r="AV39" s="52"/>
      <c r="AW39" s="52"/>
    </row>
    <row r="40" spans="1:49" ht="4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66"/>
      <c r="R40" s="65"/>
      <c r="S40" s="66"/>
      <c r="T40" s="66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N40" s="52"/>
      <c r="AO40" s="52"/>
      <c r="AP40" s="52"/>
      <c r="AQ40" s="52"/>
      <c r="AR40" s="52"/>
      <c r="AS40" s="52"/>
      <c r="AT40" s="52"/>
      <c r="AU40" s="52"/>
      <c r="AV40" s="52"/>
      <c r="AW40" s="52"/>
    </row>
    <row r="41" spans="1:49" ht="48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66"/>
      <c r="R41" s="65"/>
      <c r="S41" s="66"/>
      <c r="T41" s="66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N41" s="52"/>
      <c r="AO41" s="52"/>
      <c r="AP41" s="52"/>
      <c r="AQ41" s="52"/>
      <c r="AR41" s="52"/>
      <c r="AS41" s="52"/>
      <c r="AT41" s="52"/>
      <c r="AU41" s="52"/>
      <c r="AV41" s="52"/>
      <c r="AW41" s="52"/>
    </row>
    <row r="42" spans="1:49" ht="25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66"/>
      <c r="R42" s="65"/>
      <c r="S42" s="66"/>
      <c r="T42" s="66"/>
      <c r="U42" s="65"/>
      <c r="V42" s="65"/>
      <c r="W42" s="70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N42" s="52"/>
      <c r="AO42" s="52"/>
      <c r="AP42" s="52"/>
      <c r="AQ42" s="52"/>
      <c r="AR42" s="52"/>
      <c r="AS42" s="52"/>
      <c r="AT42" s="52"/>
      <c r="AU42" s="52"/>
      <c r="AV42" s="52"/>
      <c r="AW42" s="52"/>
    </row>
    <row r="43" spans="1:49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6"/>
      <c r="AN43" s="52"/>
      <c r="AO43" s="52"/>
      <c r="AP43" s="52"/>
      <c r="AQ43" s="52"/>
      <c r="AR43" s="52"/>
      <c r="AS43" s="52"/>
      <c r="AT43" s="52"/>
      <c r="AU43" s="52"/>
      <c r="AV43" s="52"/>
      <c r="AW43" s="52"/>
    </row>
    <row r="44" spans="1:49" ht="15.75">
      <c r="A44" s="37" t="s">
        <v>236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6"/>
      <c r="AN44" s="52"/>
      <c r="AO44" s="52"/>
      <c r="AP44" s="52"/>
      <c r="AQ44" s="52"/>
      <c r="AR44" s="52"/>
      <c r="AS44" s="52"/>
      <c r="AT44" s="52"/>
      <c r="AU44" s="52"/>
      <c r="AV44" s="52"/>
      <c r="AW44" s="52"/>
    </row>
    <row r="45" spans="1:49" ht="5.2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  <c r="T45" s="35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6"/>
      <c r="AN45" s="52"/>
      <c r="AO45" s="52"/>
      <c r="AP45" s="52"/>
      <c r="AQ45" s="52"/>
      <c r="AR45" s="52"/>
      <c r="AS45" s="52"/>
      <c r="AT45" s="52"/>
      <c r="AU45" s="52"/>
      <c r="AV45" s="52"/>
      <c r="AW45" s="52"/>
    </row>
    <row r="46" spans="1:49" ht="15">
      <c r="A46" s="50" t="s">
        <v>237</v>
      </c>
      <c r="B46" s="40"/>
      <c r="C46" s="40"/>
      <c r="D46" s="40"/>
      <c r="E46" s="40"/>
      <c r="F46" s="40"/>
      <c r="G46" s="40"/>
      <c r="H46" s="40"/>
      <c r="I46" s="129" t="str">
        <f>B10</f>
        <v>Указать наименование организации заключившей долгосрочный договор (вместо данного текста)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40"/>
      <c r="AN46" s="52"/>
      <c r="AO46" s="52"/>
      <c r="AP46" s="52"/>
      <c r="AQ46" s="52"/>
      <c r="AR46" s="52"/>
      <c r="AS46" s="52"/>
      <c r="AT46" s="52"/>
      <c r="AU46" s="52"/>
      <c r="AV46" s="52"/>
      <c r="AW46" s="52"/>
    </row>
    <row r="47" spans="1:49" ht="15">
      <c r="A47" s="50"/>
      <c r="B47" s="40"/>
      <c r="C47" s="40"/>
      <c r="D47" s="40"/>
      <c r="E47" s="40"/>
      <c r="F47" s="40"/>
      <c r="G47" s="40"/>
      <c r="H47" s="40"/>
      <c r="I47" s="130">
        <f>B26</f>
        <v>0</v>
      </c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40"/>
      <c r="AN47" s="52"/>
      <c r="AO47" s="52"/>
      <c r="AP47" s="52"/>
      <c r="AQ47" s="52"/>
      <c r="AR47" s="52"/>
      <c r="AS47" s="52"/>
      <c r="AT47" s="52"/>
      <c r="AU47" s="52"/>
      <c r="AV47" s="52"/>
      <c r="AW47" s="52"/>
    </row>
    <row r="48" spans="1:49" ht="15">
      <c r="A48" s="38"/>
      <c r="B48" s="34"/>
      <c r="C48" s="34"/>
      <c r="D48" s="34"/>
      <c r="E48" s="34"/>
      <c r="F48" s="34"/>
      <c r="G48" s="34"/>
      <c r="H48" s="34"/>
      <c r="I48" s="135">
        <f>B28</f>
        <v>0</v>
      </c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36"/>
      <c r="AN48" s="52"/>
      <c r="AO48" s="52"/>
      <c r="AP48" s="52"/>
      <c r="AQ48" s="52"/>
      <c r="AR48" s="52"/>
      <c r="AS48" s="52"/>
      <c r="AT48" s="52"/>
      <c r="AU48" s="52"/>
      <c r="AV48" s="52"/>
      <c r="AW48" s="52"/>
    </row>
    <row r="49" spans="1:49" ht="15">
      <c r="A49" s="34"/>
      <c r="B49" s="34"/>
      <c r="C49" s="34"/>
      <c r="D49" s="34"/>
      <c r="E49" s="34"/>
      <c r="F49" s="34"/>
      <c r="G49" s="34"/>
      <c r="H49" s="34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36"/>
      <c r="AN49" s="52"/>
      <c r="AO49" s="52"/>
      <c r="AP49" s="52"/>
      <c r="AQ49" s="52"/>
      <c r="AR49" s="52"/>
      <c r="AS49" s="52"/>
      <c r="AT49" s="52"/>
      <c r="AU49" s="52"/>
      <c r="AV49" s="52"/>
      <c r="AW49" s="52"/>
    </row>
    <row r="50" spans="1:49" ht="15">
      <c r="A50" s="137" t="s">
        <v>238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41"/>
      <c r="T50" s="41"/>
      <c r="U50" s="138">
        <f>Z7</f>
        <v>0</v>
      </c>
      <c r="V50" s="138"/>
      <c r="W50" s="138"/>
      <c r="X50" s="138"/>
      <c r="Y50" s="138"/>
      <c r="Z50" s="138"/>
      <c r="AA50" s="34" t="s">
        <v>239</v>
      </c>
      <c r="AB50" s="139">
        <f>P7</f>
        <v>0</v>
      </c>
      <c r="AC50" s="139"/>
      <c r="AD50" s="139"/>
      <c r="AE50" s="139"/>
      <c r="AF50" s="139"/>
      <c r="AG50" s="139"/>
      <c r="AH50" s="139"/>
      <c r="AI50" s="42"/>
      <c r="AJ50" s="42"/>
      <c r="AK50" s="42"/>
      <c r="AL50" s="43"/>
      <c r="AM50" s="36"/>
      <c r="AN50" s="52"/>
      <c r="AO50" s="52"/>
      <c r="AP50" s="52"/>
      <c r="AQ50" s="52"/>
      <c r="AR50" s="52"/>
      <c r="AS50" s="52"/>
      <c r="AT50" s="52"/>
      <c r="AU50" s="52"/>
      <c r="AV50" s="52"/>
      <c r="AW50" s="52"/>
    </row>
    <row r="51" spans="1:49" ht="4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5"/>
      <c r="T51" s="35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6"/>
      <c r="AN51" s="52"/>
      <c r="AO51" s="52"/>
      <c r="AP51" s="52"/>
      <c r="AQ51" s="52"/>
      <c r="AR51" s="52"/>
      <c r="AS51" s="52"/>
      <c r="AT51" s="52"/>
      <c r="AU51" s="52"/>
      <c r="AV51" s="52"/>
      <c r="AW51" s="52"/>
    </row>
    <row r="52" spans="1:55" ht="45.75" customHeight="1">
      <c r="A52" s="132" t="s">
        <v>240</v>
      </c>
      <c r="B52" s="133"/>
      <c r="C52" s="134"/>
      <c r="D52" s="152" t="s">
        <v>241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4"/>
      <c r="X52" s="132" t="s">
        <v>242</v>
      </c>
      <c r="Y52" s="133"/>
      <c r="Z52" s="134"/>
      <c r="AA52" s="132" t="s">
        <v>243</v>
      </c>
      <c r="AB52" s="133"/>
      <c r="AC52" s="134"/>
      <c r="AD52" s="132" t="s">
        <v>244</v>
      </c>
      <c r="AE52" s="133"/>
      <c r="AF52" s="134"/>
      <c r="AG52" s="132" t="s">
        <v>245</v>
      </c>
      <c r="AH52" s="133"/>
      <c r="AI52" s="134"/>
      <c r="AJ52" s="132" t="s">
        <v>246</v>
      </c>
      <c r="AK52" s="133"/>
      <c r="AL52" s="134"/>
      <c r="AM52" s="36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BA52" s="71" t="s">
        <v>6</v>
      </c>
      <c r="BB52" s="72" t="s">
        <v>281</v>
      </c>
      <c r="BC52" s="73" t="s">
        <v>247</v>
      </c>
    </row>
    <row r="53" spans="1:55" ht="27.75" customHeight="1">
      <c r="A53" s="140"/>
      <c r="B53" s="141"/>
      <c r="C53" s="142"/>
      <c r="D53" s="143" t="e">
        <f>VLOOKUP(A53,$BA$53:$BC$92,2,FALSE)</f>
        <v>#N/A</v>
      </c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5"/>
      <c r="X53" s="146">
        <v>1</v>
      </c>
      <c r="Y53" s="147"/>
      <c r="Z53" s="148"/>
      <c r="AA53" s="149" t="e">
        <f>VLOOKUP(A53,$BA$53:$BC$92,3,FALSE)</f>
        <v>#N/A</v>
      </c>
      <c r="AB53" s="150"/>
      <c r="AC53" s="151"/>
      <c r="AD53" s="149" t="e">
        <f>X53*AA53</f>
        <v>#N/A</v>
      </c>
      <c r="AE53" s="150"/>
      <c r="AF53" s="151"/>
      <c r="AG53" s="149" t="e">
        <f>ROUND(AD53*0.2,2)</f>
        <v>#N/A</v>
      </c>
      <c r="AH53" s="150"/>
      <c r="AI53" s="151"/>
      <c r="AJ53" s="149" t="e">
        <f>AD53+AG53</f>
        <v>#N/A</v>
      </c>
      <c r="AK53" s="150"/>
      <c r="AL53" s="151"/>
      <c r="AM53" s="36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BA53" s="74" t="s">
        <v>274</v>
      </c>
      <c r="BB53" s="75" t="s">
        <v>273</v>
      </c>
      <c r="BC53" s="76">
        <v>224.64</v>
      </c>
    </row>
    <row r="54" spans="1:55" ht="27.75" customHeight="1">
      <c r="A54" s="140"/>
      <c r="B54" s="141"/>
      <c r="C54" s="142"/>
      <c r="D54" s="143" t="e">
        <f>VLOOKUP(A54,$BA$53:$BC$92,2,FALSE)</f>
        <v>#N/A</v>
      </c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5"/>
      <c r="X54" s="146">
        <v>1</v>
      </c>
      <c r="Y54" s="147"/>
      <c r="Z54" s="148"/>
      <c r="AA54" s="149" t="e">
        <f>VLOOKUP(A54,$BA$53:$BC$92,3,FALSE)</f>
        <v>#N/A</v>
      </c>
      <c r="AB54" s="150"/>
      <c r="AC54" s="151"/>
      <c r="AD54" s="149" t="e">
        <f>X54*AA54</f>
        <v>#N/A</v>
      </c>
      <c r="AE54" s="150"/>
      <c r="AF54" s="151"/>
      <c r="AG54" s="149" t="e">
        <f>ROUND(AD54*0.2,2)</f>
        <v>#N/A</v>
      </c>
      <c r="AH54" s="150"/>
      <c r="AI54" s="151"/>
      <c r="AJ54" s="149" t="e">
        <f>AD54+AG54</f>
        <v>#N/A</v>
      </c>
      <c r="AK54" s="150"/>
      <c r="AL54" s="151"/>
      <c r="AM54" s="36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BA54" s="74" t="s">
        <v>276</v>
      </c>
      <c r="BB54" s="75" t="s">
        <v>275</v>
      </c>
      <c r="BC54" s="76">
        <v>136.32</v>
      </c>
    </row>
    <row r="55" spans="1:55" ht="27.75" customHeight="1">
      <c r="A55" s="140"/>
      <c r="B55" s="141"/>
      <c r="C55" s="142"/>
      <c r="D55" s="143" t="e">
        <f>VLOOKUP(A55,$BA$53:$BC$92,2,FALSE)</f>
        <v>#N/A</v>
      </c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5"/>
      <c r="X55" s="146">
        <v>1</v>
      </c>
      <c r="Y55" s="147"/>
      <c r="Z55" s="148"/>
      <c r="AA55" s="149" t="e">
        <f>VLOOKUP(A55,$BA$53:$BC$92,3,FALSE)</f>
        <v>#N/A</v>
      </c>
      <c r="AB55" s="150"/>
      <c r="AC55" s="151"/>
      <c r="AD55" s="149" t="e">
        <f>X55*AA55</f>
        <v>#N/A</v>
      </c>
      <c r="AE55" s="150"/>
      <c r="AF55" s="151"/>
      <c r="AG55" s="149" t="e">
        <f>ROUND(AD55*0.2,2)</f>
        <v>#N/A</v>
      </c>
      <c r="AH55" s="150"/>
      <c r="AI55" s="151"/>
      <c r="AJ55" s="149" t="e">
        <f>AD55+AG55</f>
        <v>#N/A</v>
      </c>
      <c r="AK55" s="150"/>
      <c r="AL55" s="151"/>
      <c r="AM55" s="36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BA55" s="74" t="s">
        <v>278</v>
      </c>
      <c r="BB55" s="75" t="s">
        <v>277</v>
      </c>
      <c r="BC55" s="76">
        <v>111.36</v>
      </c>
    </row>
    <row r="56" spans="1:55" ht="45" hidden="1">
      <c r="A56" s="160"/>
      <c r="B56" s="161"/>
      <c r="C56" s="162"/>
      <c r="D56" s="143" t="e">
        <f>VLOOKUP(A56,$BA$53:$BC$92,2,FALSE)</f>
        <v>#N/A</v>
      </c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5"/>
      <c r="X56" s="146">
        <v>1</v>
      </c>
      <c r="Y56" s="147"/>
      <c r="Z56" s="148"/>
      <c r="AA56" s="149" t="e">
        <f>VLOOKUP(A56,$BA$53:$BC$92,3,FALSE)</f>
        <v>#N/A</v>
      </c>
      <c r="AB56" s="150"/>
      <c r="AC56" s="151"/>
      <c r="AD56" s="149" t="e">
        <f>X56*AA56</f>
        <v>#N/A</v>
      </c>
      <c r="AE56" s="150"/>
      <c r="AF56" s="151"/>
      <c r="AG56" s="149" t="e">
        <f>ROUND(AD56*0.2,2)</f>
        <v>#N/A</v>
      </c>
      <c r="AH56" s="150"/>
      <c r="AI56" s="151"/>
      <c r="AJ56" s="149" t="e">
        <f>AD56+AG56</f>
        <v>#N/A</v>
      </c>
      <c r="AK56" s="150"/>
      <c r="AL56" s="151"/>
      <c r="AM56" s="36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BA56" s="74" t="s">
        <v>280</v>
      </c>
      <c r="BB56" s="75" t="s">
        <v>279</v>
      </c>
      <c r="BC56" s="76">
        <v>96</v>
      </c>
    </row>
    <row r="57" spans="1:49" ht="24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5"/>
      <c r="T57" s="34"/>
      <c r="U57" s="34"/>
      <c r="V57" s="38"/>
      <c r="W57" s="34"/>
      <c r="X57" s="44" t="s">
        <v>248</v>
      </c>
      <c r="Y57" s="34"/>
      <c r="Z57" s="34"/>
      <c r="AA57" s="45"/>
      <c r="AB57" s="45"/>
      <c r="AC57" s="45"/>
      <c r="AD57" s="155">
        <f>SUMIF(AD53:AF56,"&gt;0",AD53:AF56)</f>
        <v>0</v>
      </c>
      <c r="AE57" s="156"/>
      <c r="AF57" s="157"/>
      <c r="AG57" s="155">
        <f>SUMIF(AG53:AI56,"&gt;0",AG53:AI56)</f>
        <v>0</v>
      </c>
      <c r="AH57" s="156"/>
      <c r="AI57" s="157"/>
      <c r="AJ57" s="155">
        <f>SUMIF(AJ53:AL56,"&gt;0",AJ53:AL56)</f>
        <v>0</v>
      </c>
      <c r="AK57" s="156"/>
      <c r="AL57" s="157"/>
      <c r="AM57" s="36"/>
      <c r="AN57" s="52"/>
      <c r="AO57" s="52"/>
      <c r="AP57" s="52"/>
      <c r="AQ57" s="52"/>
      <c r="AR57" s="52"/>
      <c r="AS57" s="52"/>
      <c r="AT57" s="52"/>
      <c r="AU57" s="52"/>
      <c r="AV57" s="52"/>
      <c r="AW57" s="52"/>
    </row>
    <row r="58" spans="1:49" ht="4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  <c r="T58" s="35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6"/>
      <c r="AN58" s="52"/>
      <c r="AO58" s="52"/>
      <c r="AP58" s="52"/>
      <c r="AQ58" s="52"/>
      <c r="AR58" s="52"/>
      <c r="AS58" s="52"/>
      <c r="AT58" s="52"/>
      <c r="AU58" s="52"/>
      <c r="AV58" s="52"/>
      <c r="AW58" s="52"/>
    </row>
    <row r="59" spans="1:49" ht="20.25" customHeight="1">
      <c r="A59" s="158" t="s">
        <v>249</v>
      </c>
      <c r="B59" s="158"/>
      <c r="C59" s="158"/>
      <c r="D59" s="158"/>
      <c r="E59" s="158"/>
      <c r="F59" s="158"/>
      <c r="G59" s="158"/>
      <c r="H59" s="159" t="str">
        <f>SUBSTITUTE(PROPER(INDEX(n_4,MID(TEXT(AJ57,n0),1,1)+1)&amp;INDEX(n0x,MID(TEXT(AJ57,n0),2,1)+1,MID(TEXT(AJ57,n0),3,1)+1)&amp;IF(-MID(TEXT(AJ57,n0),1,3),"миллиард"&amp;VLOOKUP(MID(TEXT(AJ57,n0),3,1)*AND(MID(TEXT(AJ57,n0),2,1)-1),мил,2),"")&amp;INDEX(n_4,MID(TEXT(AJ57,n0),4,1)+1)&amp;INDEX(n0x,MID(TEXT(AJ57,n0),5,1)+1,MID(TEXT(AJ57,n0),6,1)+1)&amp;IF(-MID(TEXT(AJ57,n0),4,3),"миллион"&amp;VLOOKUP(MID(TEXT(AJ57,n0),6,1)*AND(MID(TEXT(AJ57,n0),5,1)-1),мил,2),"")&amp;INDEX(n_4,MID(TEXT(AJ57,n0),7,1)+1)&amp;INDEX(n1x,MID(TEXT(AJ57,n0),8,1)+1,MID(TEXT(AJ57,n0),9,1)+1)&amp;IF(-MID(TEXT(AJ57,n0),7,3),VLOOKUP(MID(TEXT(AJ57,n0),9,1)*AND(MID(TEXT(AJ57,n0),8,1)-1),тыс,2),"")&amp;INDEX(n_4,MID(TEXT(AJ57,n0),10,1)+1)&amp;INDEX(n0x,MID(TEXT(AJ57,n0),11,1)+1,MID(TEXT(AJ57,n0),12,1)+1)),"z"," ")&amp;IF(TRUNC(TEXT(AJ57,n0)),"","Ноль ")&amp;"рубл"&amp;VLOOKUP(MOD(MAX(MOD(MID(TEXT(AJ57,n0),11,2)-11,100),9),10),{0,"ь ";1,"я ";4,"ей "},2)&amp;RIGHT(TEXT(AJ57,n0),2)&amp;" копе"&amp;VLOOKUP(MOD(MAX(MOD(RIGHT(TEXT(AJ57,n0),2)-11,100),9),10),{0,"йка";1,"йки";4,"ек"},2)</f>
        <v>Ноль рублей 00 копеек</v>
      </c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36"/>
      <c r="AN59" s="52"/>
      <c r="AO59" s="52"/>
      <c r="AP59" s="52"/>
      <c r="AQ59" s="52"/>
      <c r="AR59" s="52"/>
      <c r="AS59" s="52"/>
      <c r="AT59" s="52"/>
      <c r="AU59" s="52"/>
      <c r="AV59" s="52"/>
      <c r="AW59" s="52"/>
    </row>
    <row r="60" spans="1:49" ht="28.5" customHeight="1">
      <c r="A60" s="158" t="s">
        <v>250</v>
      </c>
      <c r="B60" s="158"/>
      <c r="C60" s="158"/>
      <c r="D60" s="158"/>
      <c r="E60" s="158"/>
      <c r="F60" s="158"/>
      <c r="G60" s="158"/>
      <c r="H60" s="163" t="str">
        <f>SUBSTITUTE(PROPER(INDEX(n_4,MID(TEXT(AG57,n0),1,1)+1)&amp;INDEX(n0x,MID(TEXT(AG57,n0),2,1)+1,MID(TEXT(AG57,n0),3,1)+1)&amp;IF(-MID(TEXT(AG57,n0),1,3),"миллиард"&amp;VLOOKUP(MID(TEXT(AG57,n0),3,1)*AND(MID(TEXT(AG57,n0),2,1)-1),мил,2),"")&amp;INDEX(n_4,MID(TEXT(AG57,n0),4,1)+1)&amp;INDEX(n0x,MID(TEXT(AG57,n0),5,1)+1,MID(TEXT(AG57,n0),6,1)+1)&amp;IF(-MID(TEXT(AG57,n0),4,3),"миллион"&amp;VLOOKUP(MID(TEXT(AG57,n0),6,1)*AND(MID(TEXT(AG57,n0),5,1)-1),мил,2),"")&amp;INDEX(n_4,MID(TEXT(AG57,n0),7,1)+1)&amp;INDEX(n1x,MID(TEXT(AG57,n0),8,1)+1,MID(TEXT(AG57,n0),9,1)+1)&amp;IF(-MID(TEXT(AG57,n0),7,3),VLOOKUP(MID(TEXT(AG57,n0),9,1)*AND(MID(TEXT(AG57,n0),8,1)-1),тыс,2),"")&amp;INDEX(n_4,MID(TEXT(AG57,n0),10,1)+1)&amp;INDEX(n0x,MID(TEXT(AG57,n0),11,1)+1,MID(TEXT(AG57,n0),12,1)+1)),"z"," ")&amp;IF(TRUNC(TEXT(AG57,n0)),"","Ноль ")&amp;"рубл"&amp;VLOOKUP(MOD(MAX(MOD(MID(TEXT(AG57,n0),11,2)-11,100),9),10),{0,"ь ";1,"я ";4,"ей "},2)&amp;RIGHT(TEXT(AG57,n0),2)&amp;" копе"&amp;VLOOKUP(MOD(MAX(MOD(RIGHT(TEXT(AG57,n0),2)-11,100),9),10),{0,"йка";1,"йки";4,"ек"},2)</f>
        <v>Ноль рублей 00 копеек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36"/>
      <c r="AN60" s="52"/>
      <c r="AO60" s="52"/>
      <c r="AP60" s="52"/>
      <c r="AQ60" s="52"/>
      <c r="AR60" s="52"/>
      <c r="AS60" s="52"/>
      <c r="AT60" s="52"/>
      <c r="AU60" s="52"/>
      <c r="AV60" s="52"/>
      <c r="AW60" s="52"/>
    </row>
    <row r="61" spans="1:49" ht="8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5"/>
      <c r="T61" s="35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6"/>
      <c r="AN61" s="52"/>
      <c r="AO61" s="52"/>
      <c r="AP61" s="52"/>
      <c r="AQ61" s="52"/>
      <c r="AR61" s="52"/>
      <c r="AS61" s="52"/>
      <c r="AT61" s="52"/>
      <c r="AU61" s="52"/>
      <c r="AV61" s="52"/>
      <c r="AW61" s="52"/>
    </row>
    <row r="62" spans="1:49" ht="18.75" customHeight="1">
      <c r="A62" s="164" t="s">
        <v>251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52"/>
      <c r="AO62" s="52"/>
      <c r="AP62" s="52"/>
      <c r="AQ62" s="52"/>
      <c r="AR62" s="52"/>
      <c r="AS62" s="52"/>
      <c r="AT62" s="52"/>
      <c r="AU62" s="52"/>
      <c r="AV62" s="52"/>
      <c r="AW62" s="52"/>
    </row>
    <row r="63" spans="1:49" ht="15" customHeight="1">
      <c r="A63" s="164" t="s">
        <v>252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48"/>
      <c r="AN63" s="52"/>
      <c r="AO63" s="52"/>
      <c r="AP63" s="52"/>
      <c r="AQ63" s="52"/>
      <c r="AR63" s="52"/>
      <c r="AS63" s="52"/>
      <c r="AT63" s="52"/>
      <c r="AU63" s="52"/>
      <c r="AV63" s="52"/>
      <c r="AW63" s="52"/>
    </row>
    <row r="64" spans="1:49" ht="22.5" customHeight="1">
      <c r="A64" s="164" t="s">
        <v>253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48"/>
      <c r="AN64" s="52"/>
      <c r="AO64" s="52"/>
      <c r="AP64" s="52"/>
      <c r="AQ64" s="52"/>
      <c r="AR64" s="52"/>
      <c r="AS64" s="52"/>
      <c r="AT64" s="52"/>
      <c r="AU64" s="52"/>
      <c r="AV64" s="52"/>
      <c r="AW64" s="52"/>
    </row>
    <row r="65" spans="1:49" ht="10.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35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6"/>
      <c r="AN65" s="52"/>
      <c r="AO65" s="52"/>
      <c r="AP65" s="52"/>
      <c r="AQ65" s="52"/>
      <c r="AR65" s="52"/>
      <c r="AS65" s="52"/>
      <c r="AT65" s="52"/>
      <c r="AU65" s="52"/>
      <c r="AV65" s="52"/>
      <c r="AW65" s="52"/>
    </row>
    <row r="66" spans="1:49" ht="78" customHeight="1">
      <c r="A66" s="165" t="str">
        <f>VLOOKUP($W$6,$BA$2:$BC$28,3,0)</f>
        <v>Заместитель начальника Новополоцкого межрайонного 
отдела Витебского областного управления Госпромнадзора
___________________________А.И.Шепетюк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4"/>
      <c r="AG66" s="34"/>
      <c r="AH66" s="34"/>
      <c r="AI66" s="34"/>
      <c r="AJ66" s="34"/>
      <c r="AK66" s="34"/>
      <c r="AL66" s="34"/>
      <c r="AM66" s="36"/>
      <c r="AN66" s="52"/>
      <c r="AO66" s="52"/>
      <c r="AP66" s="52"/>
      <c r="AQ66" s="52"/>
      <c r="AR66" s="52"/>
      <c r="AS66" s="52"/>
      <c r="AT66" s="52"/>
      <c r="AU66" s="52"/>
      <c r="AV66" s="52"/>
      <c r="AW66" s="52"/>
    </row>
    <row r="67" spans="1:49" ht="15.75" customHeight="1">
      <c r="A67" s="36" t="s">
        <v>254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58"/>
      <c r="AG67" s="158"/>
      <c r="AH67" s="158"/>
      <c r="AI67" s="158"/>
      <c r="AJ67" s="158"/>
      <c r="AK67" s="158"/>
      <c r="AL67" s="158"/>
      <c r="AM67" s="36"/>
      <c r="AN67" s="52"/>
      <c r="AO67" s="52"/>
      <c r="AP67" s="52"/>
      <c r="AQ67" s="52"/>
      <c r="AR67" s="52"/>
      <c r="AS67" s="52"/>
      <c r="AT67" s="52"/>
      <c r="AU67" s="52"/>
      <c r="AV67" s="52"/>
      <c r="AW67" s="52"/>
    </row>
    <row r="68" spans="1:49" ht="21.75" customHeight="1">
      <c r="A68" s="14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1"/>
      <c r="AG68" s="81"/>
      <c r="AH68" s="81"/>
      <c r="AI68" s="81"/>
      <c r="AJ68" s="81"/>
      <c r="AK68" s="81"/>
      <c r="AL68" s="81"/>
      <c r="AN68" s="52"/>
      <c r="AO68" s="52"/>
      <c r="AP68" s="52"/>
      <c r="AQ68" s="52"/>
      <c r="AR68" s="52"/>
      <c r="AS68" s="52"/>
      <c r="AT68" s="52"/>
      <c r="AU68" s="52"/>
      <c r="AV68" s="52"/>
      <c r="AW68" s="52"/>
    </row>
    <row r="69" spans="1:49" ht="17.25" customHeight="1">
      <c r="A69" s="167" t="s">
        <v>255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65"/>
      <c r="M69" s="65"/>
      <c r="N69" s="65"/>
      <c r="O69" s="65"/>
      <c r="P69" s="65"/>
      <c r="Q69" s="65"/>
      <c r="R69" s="167" t="s">
        <v>236</v>
      </c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N69" s="52"/>
      <c r="AO69" s="52"/>
      <c r="AP69" s="52"/>
      <c r="AQ69" s="52"/>
      <c r="AR69" s="52"/>
      <c r="AS69" s="52"/>
      <c r="AT69" s="52"/>
      <c r="AU69" s="52"/>
      <c r="AV69" s="52"/>
      <c r="AW69" s="52"/>
    </row>
    <row r="70" spans="1:49" ht="31.5" customHeight="1">
      <c r="A70" s="168" t="str">
        <f>A38</f>
        <v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65"/>
      <c r="P70" s="65"/>
      <c r="Q70" s="65"/>
      <c r="R70" s="169" t="str">
        <f>I46</f>
        <v>Указать наименование организации заключившей долгосрочный договор (вместо данного текста)</v>
      </c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N70" s="52"/>
      <c r="AO70" s="52"/>
      <c r="AP70" s="52"/>
      <c r="AQ70" s="52"/>
      <c r="AR70" s="52"/>
      <c r="AS70" s="52"/>
      <c r="AT70" s="52"/>
      <c r="AU70" s="52"/>
      <c r="AV70" s="52"/>
      <c r="AW70" s="52"/>
    </row>
    <row r="71" spans="1:49" ht="15.75" customHeigh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65"/>
      <c r="P71" s="65"/>
      <c r="Q71" s="65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N71" s="52"/>
      <c r="AO71" s="52"/>
      <c r="AP71" s="52"/>
      <c r="AQ71" s="52"/>
      <c r="AR71" s="52"/>
      <c r="AS71" s="52"/>
      <c r="AT71" s="52"/>
      <c r="AU71" s="52"/>
      <c r="AV71" s="52"/>
      <c r="AW71" s="52"/>
    </row>
    <row r="72" spans="1:49" ht="15" customHeigh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65"/>
      <c r="P72" s="65"/>
      <c r="Q72" s="65"/>
      <c r="R72" s="82" t="s">
        <v>256</v>
      </c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52"/>
      <c r="AO72" s="52"/>
      <c r="AP72" s="52"/>
      <c r="AQ72" s="52"/>
      <c r="AR72" s="52"/>
      <c r="AS72" s="52"/>
      <c r="AT72" s="52"/>
      <c r="AU72" s="52"/>
      <c r="AV72" s="52"/>
      <c r="AW72" s="52"/>
    </row>
    <row r="73" spans="1:49" ht="36" customHeigh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65"/>
      <c r="P73" s="65"/>
      <c r="Q73" s="65"/>
      <c r="R73" s="170">
        <f>I47</f>
        <v>0</v>
      </c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N73" s="52"/>
      <c r="AO73" s="52"/>
      <c r="AP73" s="52"/>
      <c r="AQ73" s="52"/>
      <c r="AR73" s="52"/>
      <c r="AS73" s="52"/>
      <c r="AT73" s="52"/>
      <c r="AU73" s="52"/>
      <c r="AV73" s="52"/>
      <c r="AW73" s="52"/>
    </row>
    <row r="74" spans="1:49" ht="10.5" customHeigh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65"/>
      <c r="P74" s="65"/>
      <c r="Q74" s="65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N74" s="52"/>
      <c r="AO74" s="52"/>
      <c r="AP74" s="52"/>
      <c r="AQ74" s="52"/>
      <c r="AR74" s="52"/>
      <c r="AS74" s="52"/>
      <c r="AT74" s="52"/>
      <c r="AU74" s="52"/>
      <c r="AV74" s="52"/>
      <c r="AW74" s="52"/>
    </row>
    <row r="75" spans="1:49" ht="15.75" customHeigh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65"/>
      <c r="P75" s="65"/>
      <c r="Q75" s="65"/>
      <c r="R75" s="170" t="s">
        <v>257</v>
      </c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N75" s="52"/>
      <c r="AO75" s="52"/>
      <c r="AP75" s="52"/>
      <c r="AQ75" s="52"/>
      <c r="AR75" s="52"/>
      <c r="AS75" s="52"/>
      <c r="AT75" s="52"/>
      <c r="AU75" s="52"/>
      <c r="AV75" s="52"/>
      <c r="AW75" s="52"/>
    </row>
    <row r="76" spans="1:49" ht="21" customHeigh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65"/>
      <c r="P76" s="65"/>
      <c r="Q76" s="65"/>
      <c r="R76" s="170">
        <f>I48</f>
        <v>0</v>
      </c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52"/>
      <c r="AO76" s="52"/>
      <c r="AP76" s="52"/>
      <c r="AQ76" s="52"/>
      <c r="AR76" s="52"/>
      <c r="AS76" s="52"/>
      <c r="AT76" s="52"/>
      <c r="AU76" s="52"/>
      <c r="AV76" s="52"/>
      <c r="AW76" s="52"/>
    </row>
    <row r="77" spans="1:49" ht="7.5" customHeigh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65"/>
      <c r="P77" s="65"/>
      <c r="Q77" s="65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52"/>
      <c r="AO77" s="52"/>
      <c r="AP77" s="52"/>
      <c r="AQ77" s="52"/>
      <c r="AR77" s="52"/>
      <c r="AS77" s="52"/>
      <c r="AT77" s="52"/>
      <c r="AU77" s="52"/>
      <c r="AV77" s="52"/>
      <c r="AW77" s="52"/>
    </row>
    <row r="78" spans="1:49" ht="9.75" customHeigh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65"/>
      <c r="P78" s="65"/>
      <c r="Q78" s="65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52"/>
      <c r="AO78" s="52"/>
      <c r="AP78" s="52"/>
      <c r="AQ78" s="52"/>
      <c r="AR78" s="52"/>
      <c r="AS78" s="52"/>
      <c r="AT78" s="52"/>
      <c r="AU78" s="52"/>
      <c r="AV78" s="52"/>
      <c r="AW78" s="52"/>
    </row>
    <row r="79" spans="1:49" ht="8.25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65"/>
      <c r="P79" s="65"/>
      <c r="Q79" s="65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52"/>
      <c r="AO79" s="52"/>
      <c r="AP79" s="52"/>
      <c r="AQ79" s="52"/>
      <c r="AR79" s="52"/>
      <c r="AS79" s="52"/>
      <c r="AT79" s="52"/>
      <c r="AU79" s="52"/>
      <c r="AV79" s="52"/>
      <c r="AW79" s="52"/>
    </row>
    <row r="80" spans="1:49" ht="21.7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71" t="s">
        <v>258</v>
      </c>
      <c r="O80" s="171"/>
      <c r="P80" s="171"/>
      <c r="Q80" s="171"/>
      <c r="R80" s="171"/>
      <c r="S80" s="172">
        <f>AE37</f>
        <v>0</v>
      </c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83"/>
      <c r="AF80" s="65"/>
      <c r="AG80" s="65"/>
      <c r="AH80" s="65"/>
      <c r="AI80" s="65"/>
      <c r="AJ80" s="65"/>
      <c r="AK80" s="65"/>
      <c r="AL80" s="65"/>
      <c r="AN80" s="52"/>
      <c r="AO80" s="52"/>
      <c r="AP80" s="52"/>
      <c r="AQ80" s="52"/>
      <c r="AR80" s="52"/>
      <c r="AS80" s="52"/>
      <c r="AT80" s="52"/>
      <c r="AU80" s="52"/>
      <c r="AV80" s="52"/>
      <c r="AW80" s="52"/>
    </row>
    <row r="81" spans="1:49" ht="13.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14"/>
      <c r="N81" s="69" t="s">
        <v>259</v>
      </c>
      <c r="O81" s="65"/>
      <c r="P81" s="65"/>
      <c r="Q81" s="65"/>
      <c r="R81" s="65"/>
      <c r="S81" s="66"/>
      <c r="T81" s="66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N81" s="52"/>
      <c r="AO81" s="52"/>
      <c r="AP81" s="52"/>
      <c r="AQ81" s="52"/>
      <c r="AR81" s="52"/>
      <c r="AS81" s="52"/>
      <c r="AT81" s="52"/>
      <c r="AU81" s="52"/>
      <c r="AV81" s="52"/>
      <c r="AW81" s="52"/>
    </row>
    <row r="82" spans="1:49" ht="15" customHeight="1">
      <c r="A82" s="84"/>
      <c r="B82" s="173" t="s">
        <v>260</v>
      </c>
      <c r="C82" s="173"/>
      <c r="D82" s="173"/>
      <c r="E82" s="173"/>
      <c r="F82" s="173"/>
      <c r="G82" s="173"/>
      <c r="H82" s="173"/>
      <c r="I82" s="173"/>
      <c r="J82" s="173"/>
      <c r="K82" s="173"/>
      <c r="L82" s="174">
        <f>AB50</f>
        <v>0</v>
      </c>
      <c r="M82" s="174"/>
      <c r="N82" s="174"/>
      <c r="O82" s="174"/>
      <c r="P82" s="174"/>
      <c r="Q82" s="174"/>
      <c r="R82" s="174"/>
      <c r="S82" s="174"/>
      <c r="T82" s="174"/>
      <c r="U82" s="65" t="s">
        <v>170</v>
      </c>
      <c r="V82" s="65"/>
      <c r="W82" s="175">
        <f>U50</f>
        <v>0</v>
      </c>
      <c r="X82" s="175"/>
      <c r="Y82" s="175"/>
      <c r="Z82" s="175"/>
      <c r="AA82" s="175"/>
      <c r="AB82" s="175"/>
      <c r="AC82" s="175"/>
      <c r="AD82" s="175"/>
      <c r="AE82" s="65"/>
      <c r="AF82" s="65"/>
      <c r="AG82" s="65"/>
      <c r="AH82" s="65"/>
      <c r="AI82" s="65"/>
      <c r="AJ82" s="65"/>
      <c r="AK82" s="65"/>
      <c r="AL82" s="65"/>
      <c r="AN82" s="52"/>
      <c r="AO82" s="52"/>
      <c r="AP82" s="52"/>
      <c r="AQ82" s="52"/>
      <c r="AR82" s="52"/>
      <c r="AS82" s="52"/>
      <c r="AT82" s="52"/>
      <c r="AU82" s="52"/>
      <c r="AV82" s="52"/>
      <c r="AW82" s="52"/>
    </row>
    <row r="83" spans="1:49" ht="21.75" customHeight="1">
      <c r="A83" s="69" t="s">
        <v>261</v>
      </c>
      <c r="B83" s="176"/>
      <c r="C83" s="176"/>
      <c r="D83" s="69" t="s">
        <v>261</v>
      </c>
      <c r="E83" s="177"/>
      <c r="F83" s="177"/>
      <c r="G83" s="177"/>
      <c r="H83" s="177"/>
      <c r="I83" s="177"/>
      <c r="J83" s="177"/>
      <c r="K83" s="177"/>
      <c r="L83" s="85" t="s">
        <v>235</v>
      </c>
      <c r="M83" s="65"/>
      <c r="N83" s="65"/>
      <c r="O83" s="86"/>
      <c r="P83" s="86"/>
      <c r="Q83" s="86"/>
      <c r="R83" s="86"/>
      <c r="S83" s="86"/>
      <c r="T83" s="86"/>
      <c r="U83" s="65"/>
      <c r="V83" s="65"/>
      <c r="W83" s="87"/>
      <c r="X83" s="87"/>
      <c r="Y83" s="87"/>
      <c r="Z83" s="87"/>
      <c r="AA83" s="87"/>
      <c r="AB83" s="87"/>
      <c r="AC83" s="87"/>
      <c r="AD83" s="65"/>
      <c r="AE83" s="65"/>
      <c r="AF83" s="65"/>
      <c r="AG83" s="65"/>
      <c r="AH83" s="65"/>
      <c r="AI83" s="65"/>
      <c r="AJ83" s="65"/>
      <c r="AK83" s="65"/>
      <c r="AL83" s="65"/>
      <c r="AN83" s="52"/>
      <c r="AO83" s="52"/>
      <c r="AP83" s="52"/>
      <c r="AQ83" s="52"/>
      <c r="AR83" s="52"/>
      <c r="AS83" s="52"/>
      <c r="AT83" s="52"/>
      <c r="AU83" s="52"/>
      <c r="AV83" s="52"/>
      <c r="AW83" s="52"/>
    </row>
    <row r="84" spans="1:49" ht="17.25" customHeight="1">
      <c r="A84" s="178" t="s">
        <v>262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N84" s="52"/>
      <c r="AO84" s="52"/>
      <c r="AP84" s="52"/>
      <c r="AQ84" s="52"/>
      <c r="AR84" s="52"/>
      <c r="AS84" s="52"/>
      <c r="AT84" s="52"/>
      <c r="AU84" s="52"/>
      <c r="AV84" s="52"/>
      <c r="AW84" s="52"/>
    </row>
    <row r="85" spans="1:49" ht="4.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6"/>
      <c r="T85" s="66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N85" s="52"/>
      <c r="AO85" s="52"/>
      <c r="AP85" s="52"/>
      <c r="AQ85" s="52"/>
      <c r="AR85" s="52"/>
      <c r="AS85" s="52"/>
      <c r="AT85" s="52"/>
      <c r="AU85" s="52"/>
      <c r="AV85" s="52"/>
      <c r="AW85" s="52"/>
    </row>
    <row r="86" spans="1:49" ht="49.5" customHeight="1">
      <c r="A86" s="179" t="s">
        <v>240</v>
      </c>
      <c r="B86" s="180"/>
      <c r="C86" s="181"/>
      <c r="D86" s="182" t="s">
        <v>241</v>
      </c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4"/>
      <c r="X86" s="185" t="s">
        <v>242</v>
      </c>
      <c r="Y86" s="186"/>
      <c r="Z86" s="187"/>
      <c r="AA86" s="185" t="s">
        <v>243</v>
      </c>
      <c r="AB86" s="186"/>
      <c r="AC86" s="187"/>
      <c r="AD86" s="185" t="s">
        <v>244</v>
      </c>
      <c r="AE86" s="186"/>
      <c r="AF86" s="187"/>
      <c r="AG86" s="185" t="s">
        <v>245</v>
      </c>
      <c r="AH86" s="186"/>
      <c r="AI86" s="187"/>
      <c r="AJ86" s="185" t="s">
        <v>246</v>
      </c>
      <c r="AK86" s="186"/>
      <c r="AL86" s="187"/>
      <c r="AN86" s="52"/>
      <c r="AO86" s="52"/>
      <c r="AP86" s="52"/>
      <c r="AQ86" s="52"/>
      <c r="AR86" s="52"/>
      <c r="AS86" s="52"/>
      <c r="AT86" s="52"/>
      <c r="AU86" s="52"/>
      <c r="AV86" s="52"/>
      <c r="AW86" s="52"/>
    </row>
    <row r="87" spans="1:49" ht="27.75" customHeight="1">
      <c r="A87" s="191">
        <f>A53</f>
        <v>0</v>
      </c>
      <c r="B87" s="192"/>
      <c r="C87" s="193"/>
      <c r="D87" s="194" t="e">
        <f>D53</f>
        <v>#N/A</v>
      </c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6"/>
      <c r="X87" s="197">
        <f>X53</f>
        <v>1</v>
      </c>
      <c r="Y87" s="198"/>
      <c r="Z87" s="199"/>
      <c r="AA87" s="188" t="e">
        <f>AA53</f>
        <v>#N/A</v>
      </c>
      <c r="AB87" s="189"/>
      <c r="AC87" s="190"/>
      <c r="AD87" s="188" t="e">
        <f>AD53</f>
        <v>#N/A</v>
      </c>
      <c r="AE87" s="189"/>
      <c r="AF87" s="190"/>
      <c r="AG87" s="188" t="e">
        <f>AG53</f>
        <v>#N/A</v>
      </c>
      <c r="AH87" s="189"/>
      <c r="AI87" s="190"/>
      <c r="AJ87" s="188" t="e">
        <f>AJ53</f>
        <v>#N/A</v>
      </c>
      <c r="AK87" s="189"/>
      <c r="AL87" s="190"/>
      <c r="AN87" s="52"/>
      <c r="AO87" s="52"/>
      <c r="AP87" s="52"/>
      <c r="AQ87" s="52"/>
      <c r="AR87" s="52"/>
      <c r="AS87" s="52"/>
      <c r="AT87" s="52"/>
      <c r="AU87" s="52"/>
      <c r="AV87" s="52"/>
      <c r="AW87" s="52"/>
    </row>
    <row r="88" spans="1:49" ht="27.75" customHeight="1">
      <c r="A88" s="191">
        <f>A54</f>
        <v>0</v>
      </c>
      <c r="B88" s="192"/>
      <c r="C88" s="193"/>
      <c r="D88" s="194" t="e">
        <f>D54</f>
        <v>#N/A</v>
      </c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6"/>
      <c r="X88" s="197">
        <f>X54</f>
        <v>1</v>
      </c>
      <c r="Y88" s="198"/>
      <c r="Z88" s="199"/>
      <c r="AA88" s="188" t="e">
        <f>AA54</f>
        <v>#N/A</v>
      </c>
      <c r="AB88" s="189"/>
      <c r="AC88" s="190"/>
      <c r="AD88" s="188" t="e">
        <f>AD54</f>
        <v>#N/A</v>
      </c>
      <c r="AE88" s="189"/>
      <c r="AF88" s="190"/>
      <c r="AG88" s="188" t="e">
        <f>AG54</f>
        <v>#N/A</v>
      </c>
      <c r="AH88" s="189"/>
      <c r="AI88" s="190"/>
      <c r="AJ88" s="188" t="e">
        <f>AJ54</f>
        <v>#N/A</v>
      </c>
      <c r="AK88" s="189"/>
      <c r="AL88" s="190"/>
      <c r="AN88" s="52"/>
      <c r="AO88" s="52"/>
      <c r="AP88" s="52"/>
      <c r="AQ88" s="52"/>
      <c r="AR88" s="52"/>
      <c r="AS88" s="52"/>
      <c r="AT88" s="52"/>
      <c r="AU88" s="52"/>
      <c r="AV88" s="52"/>
      <c r="AW88" s="52"/>
    </row>
    <row r="89" spans="1:49" ht="27.75" customHeight="1">
      <c r="A89" s="191">
        <f>A55</f>
        <v>0</v>
      </c>
      <c r="B89" s="192"/>
      <c r="C89" s="193"/>
      <c r="D89" s="194" t="e">
        <f>D55</f>
        <v>#N/A</v>
      </c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6"/>
      <c r="X89" s="197">
        <f>X55</f>
        <v>1</v>
      </c>
      <c r="Y89" s="198"/>
      <c r="Z89" s="199"/>
      <c r="AA89" s="188" t="e">
        <f>AA55</f>
        <v>#N/A</v>
      </c>
      <c r="AB89" s="189"/>
      <c r="AC89" s="190"/>
      <c r="AD89" s="188" t="e">
        <f>AD55</f>
        <v>#N/A</v>
      </c>
      <c r="AE89" s="189"/>
      <c r="AF89" s="190"/>
      <c r="AG89" s="188" t="e">
        <f>AG55</f>
        <v>#N/A</v>
      </c>
      <c r="AH89" s="189"/>
      <c r="AI89" s="190"/>
      <c r="AJ89" s="188" t="e">
        <f>AJ55</f>
        <v>#N/A</v>
      </c>
      <c r="AK89" s="189"/>
      <c r="AL89" s="190"/>
      <c r="AN89" s="52"/>
      <c r="AO89" s="52"/>
      <c r="AP89" s="52"/>
      <c r="AQ89" s="52"/>
      <c r="AR89" s="52"/>
      <c r="AS89" s="52"/>
      <c r="AT89" s="52"/>
      <c r="AU89" s="52"/>
      <c r="AV89" s="52"/>
      <c r="AW89" s="52"/>
    </row>
    <row r="90" spans="1:49" ht="60" customHeight="1" hidden="1">
      <c r="A90" s="191">
        <f>A56</f>
        <v>0</v>
      </c>
      <c r="B90" s="192"/>
      <c r="C90" s="193"/>
      <c r="D90" s="194" t="e">
        <f>D56</f>
        <v>#N/A</v>
      </c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6"/>
      <c r="X90" s="197">
        <f>X56</f>
        <v>1</v>
      </c>
      <c r="Y90" s="198"/>
      <c r="Z90" s="199"/>
      <c r="AA90" s="188" t="e">
        <f>AA56</f>
        <v>#N/A</v>
      </c>
      <c r="AB90" s="189"/>
      <c r="AC90" s="190"/>
      <c r="AD90" s="188" t="e">
        <f>AD56</f>
        <v>#N/A</v>
      </c>
      <c r="AE90" s="189"/>
      <c r="AF90" s="190"/>
      <c r="AG90" s="188" t="e">
        <f>AG56</f>
        <v>#N/A</v>
      </c>
      <c r="AH90" s="189"/>
      <c r="AI90" s="190"/>
      <c r="AJ90" s="188" t="e">
        <f>AJ56</f>
        <v>#N/A</v>
      </c>
      <c r="AK90" s="189"/>
      <c r="AL90" s="190"/>
      <c r="AN90" s="52"/>
      <c r="AO90" s="52"/>
      <c r="AP90" s="52"/>
      <c r="AQ90" s="52"/>
      <c r="AR90" s="52"/>
      <c r="AS90" s="52"/>
      <c r="AT90" s="52"/>
      <c r="AU90" s="52"/>
      <c r="AV90" s="52"/>
      <c r="AW90" s="52"/>
    </row>
    <row r="91" spans="1:49" ht="15.7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6"/>
      <c r="T91" s="65"/>
      <c r="U91" s="65"/>
      <c r="V91" s="65"/>
      <c r="W91" s="65"/>
      <c r="X91" s="77" t="s">
        <v>248</v>
      </c>
      <c r="Y91" s="65"/>
      <c r="Z91" s="65"/>
      <c r="AA91" s="78"/>
      <c r="AB91" s="78"/>
      <c r="AC91" s="78"/>
      <c r="AD91" s="200">
        <f>SUMIF(AD87:AF90,"&gt;0",AD87:AF90)</f>
        <v>0</v>
      </c>
      <c r="AE91" s="201"/>
      <c r="AF91" s="202"/>
      <c r="AG91" s="200">
        <f>SUMIF(AG87:AI90,"&gt;0",AG87:AI90)</f>
        <v>0</v>
      </c>
      <c r="AH91" s="201"/>
      <c r="AI91" s="202"/>
      <c r="AJ91" s="200">
        <f>SUMIF(AJ87:AL90,"&gt;0",AJ87:AL90)</f>
        <v>0</v>
      </c>
      <c r="AK91" s="201"/>
      <c r="AL91" s="202"/>
      <c r="AN91" s="52"/>
      <c r="AO91" s="52"/>
      <c r="AP91" s="52"/>
      <c r="AQ91" s="52"/>
      <c r="AR91" s="52"/>
      <c r="AS91" s="52"/>
      <c r="AT91" s="52"/>
      <c r="AU91" s="52"/>
      <c r="AV91" s="52"/>
      <c r="AW91" s="52"/>
    </row>
    <row r="92" spans="1:49" ht="24.75" customHeight="1">
      <c r="A92" s="203" t="s">
        <v>263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N92" s="52"/>
      <c r="AO92" s="52"/>
      <c r="AP92" s="52"/>
      <c r="AQ92" s="52"/>
      <c r="AR92" s="52"/>
      <c r="AS92" s="52"/>
      <c r="AT92" s="52"/>
      <c r="AU92" s="52"/>
      <c r="AV92" s="52"/>
      <c r="AW92" s="52"/>
    </row>
    <row r="93" spans="1:49" ht="15">
      <c r="A93" s="203" t="s">
        <v>264</v>
      </c>
      <c r="B93" s="203"/>
      <c r="C93" s="203"/>
      <c r="D93" s="203"/>
      <c r="E93" s="203"/>
      <c r="F93" s="203"/>
      <c r="G93" s="203"/>
      <c r="H93" s="204" t="str">
        <f>SUBSTITUTE(PROPER(INDEX(n_4,MID(TEXT(AJ91,n0),1,1)+1)&amp;INDEX(n0x,MID(TEXT(AJ91,n0),2,1)+1,MID(TEXT(AJ91,n0),3,1)+1)&amp;IF(-MID(TEXT(AJ91,n0),1,3),"миллиард"&amp;VLOOKUP(MID(TEXT(AJ91,n0),3,1)*AND(MID(TEXT(AJ91,n0),2,1)-1),мил,2),"")&amp;INDEX(n_4,MID(TEXT(AJ91,n0),4,1)+1)&amp;INDEX(n0x,MID(TEXT(AJ91,n0),5,1)+1,MID(TEXT(AJ91,n0),6,1)+1)&amp;IF(-MID(TEXT(AJ91,n0),4,3),"миллион"&amp;VLOOKUP(MID(TEXT(AJ91,n0),6,1)*AND(MID(TEXT(AJ91,n0),5,1)-1),мил,2),"")&amp;INDEX(n_4,MID(TEXT(AJ91,n0),7,1)+1)&amp;INDEX(n1x,MID(TEXT(AJ91,n0),8,1)+1,MID(TEXT(AJ91,n0),9,1)+1)&amp;IF(-MID(TEXT(AJ91,n0),7,3),VLOOKUP(MID(TEXT(AJ91,n0),9,1)*AND(MID(TEXT(AJ91,n0),8,1)-1),тыс,2),"")&amp;INDEX(n_4,MID(TEXT(AJ91,n0),10,1)+1)&amp;INDEX(n0x,MID(TEXT(AJ91,n0),11,1)+1,MID(TEXT(AJ91,n0),12,1)+1)),"z"," ")&amp;IF(TRUNC(TEXT(AJ91,n0)),"","Ноль ")&amp;"рубл"&amp;VLOOKUP(MOD(MAX(MOD(MID(TEXT(AJ91,n0),11,2)-11,100),9),10),{0,"ь ";1,"я ";4,"ей "},2)&amp;RIGHT(TEXT(AJ91,n0),2)&amp;" копе"&amp;VLOOKUP(MOD(MAX(MOD(RIGHT(TEXT(AJ91,n0),2)-11,100),9),10),{0,"йка";1,"йки";4,"ек"},2)</f>
        <v>Ноль рублей 00 копеек</v>
      </c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49" ht="15">
      <c r="A94" s="65" t="s">
        <v>250</v>
      </c>
      <c r="B94" s="65"/>
      <c r="C94" s="65"/>
      <c r="D94" s="65"/>
      <c r="E94" s="65"/>
      <c r="F94" s="65"/>
      <c r="G94" s="65"/>
      <c r="H94" s="205" t="str">
        <f>SUBSTITUTE(PROPER(INDEX(n_4,MID(TEXT(AG91,n0),1,1)+1)&amp;INDEX(n0x,MID(TEXT(AG91,n0),2,1)+1,MID(TEXT(AG91,n0),3,1)+1)&amp;IF(-MID(TEXT(AG91,n0),1,3),"миллиард"&amp;VLOOKUP(MID(TEXT(AG91,n0),3,1)*AND(MID(TEXT(AG91,n0),2,1)-1),мил,2),"")&amp;INDEX(n_4,MID(TEXT(AG91,n0),4,1)+1)&amp;INDEX(n0x,MID(TEXT(AG91,n0),5,1)+1,MID(TEXT(AG91,n0),6,1)+1)&amp;IF(-MID(TEXT(AG91,n0),4,3),"миллион"&amp;VLOOKUP(MID(TEXT(AG91,n0),6,1)*AND(MID(TEXT(AG91,n0),5,1)-1),мил,2),"")&amp;INDEX(n_4,MID(TEXT(AG91,n0),7,1)+1)&amp;INDEX(n1x,MID(TEXT(AG91,n0),8,1)+1,MID(TEXT(AG91,n0),9,1)+1)&amp;IF(-MID(TEXT(AG91,n0),7,3),VLOOKUP(MID(TEXT(AG91,n0),9,1)*AND(MID(TEXT(AG91,n0),8,1)-1),тыс,2),"")&amp;INDEX(n_4,MID(TEXT(AG91,n0),10,1)+1)&amp;INDEX(n0x,MID(TEXT(AG91,n0),11,1)+1,MID(TEXT(AG91,n0),12,1)+1)),"z"," ")&amp;IF(TRUNC(TEXT(AG91,n0)),"","Ноль ")&amp;"рубл"&amp;VLOOKUP(MOD(MAX(MOD(MID(TEXT(AG91,n0),11,2)-11,100),9),10),{0,"ь ";1,"я ";4,"ей "},2)&amp;RIGHT(TEXT(AG91,n0),2)&amp;" копе"&amp;VLOOKUP(MOD(MAX(MOD(RIGHT(TEXT(AG91,n0),2)-11,100),9),10),{0,"йка";1,"йки";4,"ек"},2)</f>
        <v>Ноль рублей 00 копеек</v>
      </c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49" ht="15">
      <c r="A95" s="203" t="s">
        <v>265</v>
      </c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N95" s="52"/>
      <c r="AO95" s="52"/>
      <c r="AP95" s="52"/>
      <c r="AQ95" s="52"/>
      <c r="AR95" s="52"/>
      <c r="AS95" s="52"/>
      <c r="AT95" s="52"/>
      <c r="AU95" s="52"/>
      <c r="AV95" s="52"/>
      <c r="AW95" s="52"/>
    </row>
    <row r="96" spans="1:49" ht="15">
      <c r="A96" s="203" t="s">
        <v>266</v>
      </c>
      <c r="B96" s="203"/>
      <c r="C96" s="203"/>
      <c r="D96" s="203"/>
      <c r="E96" s="203"/>
      <c r="F96" s="203"/>
      <c r="G96" s="203"/>
      <c r="H96" s="203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3"/>
      <c r="AE96" s="83"/>
      <c r="AF96" s="83"/>
      <c r="AG96" s="83"/>
      <c r="AH96" s="83"/>
      <c r="AI96" s="83"/>
      <c r="AJ96" s="83"/>
      <c r="AK96" s="83"/>
      <c r="AL96" s="83"/>
      <c r="AN96" s="52"/>
      <c r="AO96" s="52"/>
      <c r="AP96" s="52"/>
      <c r="AQ96" s="52"/>
      <c r="AR96" s="52"/>
      <c r="AS96" s="52"/>
      <c r="AT96" s="52"/>
      <c r="AU96" s="52"/>
      <c r="AV96" s="52"/>
      <c r="AW96" s="52"/>
    </row>
    <row r="97" spans="1:49" ht="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6"/>
      <c r="T97" s="66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N97" s="52"/>
      <c r="AO97" s="52"/>
      <c r="AP97" s="52"/>
      <c r="AQ97" s="52"/>
      <c r="AR97" s="52"/>
      <c r="AS97" s="52"/>
      <c r="AT97" s="52"/>
      <c r="AU97" s="52"/>
      <c r="AV97" s="52"/>
      <c r="AW97" s="52"/>
    </row>
    <row r="98" spans="1:49" ht="15">
      <c r="A98" s="171" t="s">
        <v>255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65"/>
      <c r="N98" s="65"/>
      <c r="O98" s="65"/>
      <c r="P98" s="65"/>
      <c r="Q98" s="65"/>
      <c r="R98" s="65"/>
      <c r="S98" s="66"/>
      <c r="T98" s="66"/>
      <c r="U98" s="65"/>
      <c r="V98" s="65"/>
      <c r="W98" s="65"/>
      <c r="X98" s="65"/>
      <c r="Y98" s="69" t="s">
        <v>236</v>
      </c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N98" s="52"/>
      <c r="AO98" s="52"/>
      <c r="AP98" s="52"/>
      <c r="AQ98" s="52"/>
      <c r="AR98" s="52"/>
      <c r="AS98" s="52"/>
      <c r="AT98" s="52"/>
      <c r="AU98" s="52"/>
      <c r="AV98" s="52"/>
      <c r="AW98" s="52"/>
    </row>
    <row r="99" spans="1:49" ht="15">
      <c r="A99" s="206" t="str">
        <f>A66</f>
        <v>Заместитель начальника Новополоцкого межрайонного 
отдела Витебского областного управления Госпромнадзора
___________________________А.И.Шепетюк</v>
      </c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66"/>
      <c r="U99" s="65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N99" s="52"/>
      <c r="AO99" s="52"/>
      <c r="AP99" s="52"/>
      <c r="AQ99" s="52"/>
      <c r="AR99" s="52"/>
      <c r="AS99" s="52"/>
      <c r="AT99" s="52"/>
      <c r="AU99" s="52"/>
      <c r="AV99" s="52"/>
      <c r="AW99" s="52"/>
    </row>
    <row r="100" spans="1:49" ht="15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66"/>
      <c r="U100" s="65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</row>
    <row r="101" spans="1:49" ht="15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66"/>
      <c r="U101" s="65"/>
      <c r="V101" s="65"/>
      <c r="W101" s="65"/>
      <c r="X101" s="65"/>
      <c r="Y101" s="65"/>
      <c r="Z101" s="65"/>
      <c r="AA101" s="89" t="s">
        <v>267</v>
      </c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</row>
    <row r="102" spans="1:49" ht="30.75" customHeight="1">
      <c r="A102" s="206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66"/>
      <c r="U102" s="65"/>
      <c r="V102" s="209"/>
      <c r="W102" s="209"/>
      <c r="X102" s="209"/>
      <c r="Y102" s="209"/>
      <c r="Z102" s="209"/>
      <c r="AA102" s="209"/>
      <c r="AB102" s="209"/>
      <c r="AC102" s="209"/>
      <c r="AD102" s="210"/>
      <c r="AE102" s="210"/>
      <c r="AF102" s="210"/>
      <c r="AG102" s="210"/>
      <c r="AH102" s="210"/>
      <c r="AI102" s="210"/>
      <c r="AJ102" s="210"/>
      <c r="AK102" s="210"/>
      <c r="AL102" s="210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</row>
    <row r="103" spans="1:49" ht="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6"/>
      <c r="T103" s="66"/>
      <c r="U103" s="65"/>
      <c r="V103" s="65" t="s">
        <v>0</v>
      </c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90" t="s">
        <v>268</v>
      </c>
      <c r="AH103" s="65"/>
      <c r="AI103" s="65"/>
      <c r="AJ103" s="65"/>
      <c r="AK103" s="65"/>
      <c r="AL103" s="65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</row>
    <row r="104" spans="1:49" ht="15">
      <c r="A104" s="65"/>
      <c r="B104" s="65"/>
      <c r="C104" s="65"/>
      <c r="D104" s="65"/>
      <c r="E104" s="65" t="s">
        <v>254</v>
      </c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6"/>
      <c r="T104" s="66"/>
      <c r="U104" s="65"/>
      <c r="V104" s="65"/>
      <c r="W104" s="65"/>
      <c r="X104" s="65"/>
      <c r="Y104" s="65"/>
      <c r="AA104" s="65"/>
      <c r="AB104" s="65" t="s">
        <v>254</v>
      </c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</row>
    <row r="105" spans="1:49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</row>
  </sheetData>
  <sheetProtection password="CE28" sheet="1" formatCells="0" formatColumns="0" formatRows="0" selectLockedCells="1"/>
  <mergeCells count="172">
    <mergeCell ref="H94:AL94"/>
    <mergeCell ref="A95:AL95"/>
    <mergeCell ref="A96:H96"/>
    <mergeCell ref="A99:S102"/>
    <mergeCell ref="V99:AL100"/>
    <mergeCell ref="V102:AC102"/>
    <mergeCell ref="AD102:AL102"/>
    <mergeCell ref="A98:L98"/>
    <mergeCell ref="AD91:AF91"/>
    <mergeCell ref="AG91:AI91"/>
    <mergeCell ref="AJ91:AL91"/>
    <mergeCell ref="A92:AL92"/>
    <mergeCell ref="A93:G93"/>
    <mergeCell ref="H93:AL93"/>
    <mergeCell ref="AJ89:AL89"/>
    <mergeCell ref="A90:C90"/>
    <mergeCell ref="D90:W90"/>
    <mergeCell ref="X90:Z90"/>
    <mergeCell ref="AA90:AC90"/>
    <mergeCell ref="AD90:AF90"/>
    <mergeCell ref="AG90:AI90"/>
    <mergeCell ref="AJ90:AL90"/>
    <mergeCell ref="A89:C89"/>
    <mergeCell ref="D89:W89"/>
    <mergeCell ref="X89:Z89"/>
    <mergeCell ref="AA89:AC89"/>
    <mergeCell ref="AD89:AF89"/>
    <mergeCell ref="AG89:AI89"/>
    <mergeCell ref="AJ87:AL87"/>
    <mergeCell ref="A88:C88"/>
    <mergeCell ref="D88:W88"/>
    <mergeCell ref="X88:Z88"/>
    <mergeCell ref="AA88:AC88"/>
    <mergeCell ref="AD88:AF88"/>
    <mergeCell ref="AG88:AI88"/>
    <mergeCell ref="AJ88:AL88"/>
    <mergeCell ref="A87:C87"/>
    <mergeCell ref="D87:W87"/>
    <mergeCell ref="X87:Z87"/>
    <mergeCell ref="AA87:AC87"/>
    <mergeCell ref="AD87:AF87"/>
    <mergeCell ref="AG87:AI87"/>
    <mergeCell ref="A84:AL84"/>
    <mergeCell ref="A86:C86"/>
    <mergeCell ref="D86:W86"/>
    <mergeCell ref="X86:Z86"/>
    <mergeCell ref="AA86:AC86"/>
    <mergeCell ref="AD86:AF86"/>
    <mergeCell ref="AG86:AI86"/>
    <mergeCell ref="AJ86:AL86"/>
    <mergeCell ref="N80:R80"/>
    <mergeCell ref="S80:AD80"/>
    <mergeCell ref="B82:K82"/>
    <mergeCell ref="L82:T82"/>
    <mergeCell ref="W82:AD82"/>
    <mergeCell ref="B83:C83"/>
    <mergeCell ref="E83:K83"/>
    <mergeCell ref="U67:AE67"/>
    <mergeCell ref="AF67:AL67"/>
    <mergeCell ref="A69:K69"/>
    <mergeCell ref="R69:AL69"/>
    <mergeCell ref="A70:N79"/>
    <mergeCell ref="R70:AL71"/>
    <mergeCell ref="R73:AL74"/>
    <mergeCell ref="R75:AL75"/>
    <mergeCell ref="R76:AM79"/>
    <mergeCell ref="A60:G60"/>
    <mergeCell ref="H60:AL60"/>
    <mergeCell ref="A62:AM62"/>
    <mergeCell ref="A63:AL63"/>
    <mergeCell ref="A64:AL64"/>
    <mergeCell ref="A66:T66"/>
    <mergeCell ref="AD57:AF57"/>
    <mergeCell ref="AG57:AI57"/>
    <mergeCell ref="AJ57:AL57"/>
    <mergeCell ref="A59:G59"/>
    <mergeCell ref="H59:AL59"/>
    <mergeCell ref="A56:C56"/>
    <mergeCell ref="D56:W56"/>
    <mergeCell ref="A55:C55"/>
    <mergeCell ref="D55:W55"/>
    <mergeCell ref="X55:Z55"/>
    <mergeCell ref="AA55:AC55"/>
    <mergeCell ref="AD55:AF55"/>
    <mergeCell ref="AJ56:AL56"/>
    <mergeCell ref="AG54:AI54"/>
    <mergeCell ref="X56:Z56"/>
    <mergeCell ref="AA56:AC56"/>
    <mergeCell ref="AD56:AF56"/>
    <mergeCell ref="AG56:AI56"/>
    <mergeCell ref="AJ54:AL54"/>
    <mergeCell ref="AJ53:AL53"/>
    <mergeCell ref="A52:C52"/>
    <mergeCell ref="D52:W52"/>
    <mergeCell ref="AG55:AI55"/>
    <mergeCell ref="AJ55:AL55"/>
    <mergeCell ref="A54:C54"/>
    <mergeCell ref="D54:W54"/>
    <mergeCell ref="X54:Z54"/>
    <mergeCell ref="AA54:AC54"/>
    <mergeCell ref="AD54:AF54"/>
    <mergeCell ref="A53:C53"/>
    <mergeCell ref="D53:W53"/>
    <mergeCell ref="X53:Z53"/>
    <mergeCell ref="AA53:AC53"/>
    <mergeCell ref="AD53:AF53"/>
    <mergeCell ref="AG53:AI53"/>
    <mergeCell ref="X52:Z52"/>
    <mergeCell ref="AA52:AC52"/>
    <mergeCell ref="AD52:AF52"/>
    <mergeCell ref="AG52:AI52"/>
    <mergeCell ref="I48:AL48"/>
    <mergeCell ref="I49:AL49"/>
    <mergeCell ref="A50:R50"/>
    <mergeCell ref="U50:Z50"/>
    <mergeCell ref="AB50:AH50"/>
    <mergeCell ref="AJ52:AL52"/>
    <mergeCell ref="B28:AL28"/>
    <mergeCell ref="AE37:AL37"/>
    <mergeCell ref="A38:P42"/>
    <mergeCell ref="AE38:AK38"/>
    <mergeCell ref="I46:AL46"/>
    <mergeCell ref="I47:AL47"/>
    <mergeCell ref="U37:AD37"/>
    <mergeCell ref="B24:AJ24"/>
    <mergeCell ref="AK24:AL24"/>
    <mergeCell ref="B10:AL10"/>
    <mergeCell ref="W12:Y12"/>
    <mergeCell ref="B14:N14"/>
    <mergeCell ref="B15:N15"/>
    <mergeCell ref="V14:AA14"/>
    <mergeCell ref="AB14:AH14"/>
    <mergeCell ref="W6:AL6"/>
    <mergeCell ref="R34:AL34"/>
    <mergeCell ref="B17:N17"/>
    <mergeCell ref="B27:AL27"/>
    <mergeCell ref="B32:H32"/>
    <mergeCell ref="B34:H34"/>
    <mergeCell ref="I33:Q33"/>
    <mergeCell ref="I32:Q32"/>
    <mergeCell ref="B29:AJ29"/>
    <mergeCell ref="I34:Q34"/>
    <mergeCell ref="B18:AL18"/>
    <mergeCell ref="B30:AJ30"/>
    <mergeCell ref="B11:AL11"/>
    <mergeCell ref="B23:AL23"/>
    <mergeCell ref="B25:AJ25"/>
    <mergeCell ref="B16:N16"/>
    <mergeCell ref="V17:AA17"/>
    <mergeCell ref="AB17:AH17"/>
    <mergeCell ref="N12:V12"/>
    <mergeCell ref="AK29:AL29"/>
    <mergeCell ref="R32:AL32"/>
    <mergeCell ref="Z12:AF12"/>
    <mergeCell ref="O14:U14"/>
    <mergeCell ref="O15:U15"/>
    <mergeCell ref="O16:U16"/>
    <mergeCell ref="B20:AL20"/>
    <mergeCell ref="B26:AL26"/>
    <mergeCell ref="B22:AL22"/>
    <mergeCell ref="B19:AL19"/>
    <mergeCell ref="B21:AL21"/>
    <mergeCell ref="A1:AM2"/>
    <mergeCell ref="AI17:AL17"/>
    <mergeCell ref="O17:U17"/>
    <mergeCell ref="AI14:AL14"/>
    <mergeCell ref="V15:AA15"/>
    <mergeCell ref="AB15:AH15"/>
    <mergeCell ref="AI15:AL15"/>
    <mergeCell ref="V16:AA16"/>
    <mergeCell ref="AB16:AH16"/>
    <mergeCell ref="AI16:AL16"/>
  </mergeCells>
  <dataValidations count="4">
    <dataValidation type="list" allowBlank="1" showInputMessage="1" showErrorMessage="1" sqref="W6:AL6">
      <formula1>$BA$2:$BA$27</formula1>
    </dataValidation>
    <dataValidation type="list" allowBlank="1" showInputMessage="1" showErrorMessage="1" sqref="V15:AA17">
      <formula1>$BA$30:$BA$31</formula1>
    </dataValidation>
    <dataValidation type="list" allowBlank="1" showInputMessage="1" showErrorMessage="1" sqref="AB15:AH17">
      <formula1>$BA$33:$BA$34</formula1>
    </dataValidation>
    <dataValidation type="list" allowBlank="1" showInputMessage="1" showErrorMessage="1" sqref="A53:C56">
      <formula1>$BA$53:$BA$56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4" r:id="rId3"/>
  <rowBreaks count="2" manualBreakCount="2">
    <brk id="35" max="38" man="1"/>
    <brk id="6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</v>
      </c>
    </row>
    <row r="2" ht="12.75">
      <c r="B2" s="2" t="s">
        <v>2</v>
      </c>
    </row>
    <row r="3" ht="12.75">
      <c r="C3" s="2"/>
    </row>
    <row r="4" spans="2:14" s="6" customFormat="1" ht="12.75">
      <c r="B4" s="4" t="s">
        <v>3</v>
      </c>
      <c r="C4" s="5" t="s">
        <v>4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5</v>
      </c>
      <c r="C17" s="8"/>
      <c r="K17" s="3"/>
      <c r="L17" s="3"/>
      <c r="M17" s="3"/>
      <c r="N17" s="3"/>
    </row>
    <row r="18" spans="2:3" ht="12.75">
      <c r="B18" s="7">
        <f ca="1">ROUND((RAND()*1000000),2)</f>
        <v>902912.71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Девятьсот две тысячи девятьсот двенадцать рублей 71 копейка</v>
      </c>
    </row>
    <row r="19" spans="2:3" ht="12.75">
      <c r="B19" s="7">
        <f ca="1">ROUND((RAND()*10000000),2)</f>
        <v>6546915.23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Шесть миллионов пятьсот сорок шесть тысяч девятьсот пятнадцать рублей 23 копейки</v>
      </c>
    </row>
    <row r="20" spans="2:3" ht="12.75">
      <c r="B20" s="7">
        <f ca="1">ROUND((RAND()*100000000),2)</f>
        <v>54698511.22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Пятьдесят четыре миллиона шестьсот девяносто восемь тысяч пятьсот одиннадцать рублей 22 копейки</v>
      </c>
    </row>
    <row r="21" spans="2:3" ht="12.75">
      <c r="B21" s="7">
        <f ca="1">ROUND((RAND()*1000000000),2)</f>
        <v>92073983.28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Девяносто два миллиона семьдесят три тысячи девятьсот восемьдесят три рубля 28 копеек</v>
      </c>
    </row>
    <row r="22" spans="2:3" ht="12.75">
      <c r="B22" s="7">
        <f ca="1">ROUND((RAND()*1000000000000),2)</f>
        <v>327626668646.18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Триста двадцать семь миллиардов шестьсот двадцать шесть миллионов шестьсот шестьдесят восемь тысяч шестьсот сорок шесть рублей 18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9:D8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8.00390625" style="0" customWidth="1"/>
    <col min="3" max="3" width="11.421875" style="0" customWidth="1"/>
    <col min="4" max="4" width="12.00390625" style="0" customWidth="1"/>
  </cols>
  <sheetData>
    <row r="9" spans="2:4" ht="15">
      <c r="B9" s="27" t="s">
        <v>43</v>
      </c>
      <c r="C9" s="16" t="s">
        <v>6</v>
      </c>
      <c r="D9" s="28" t="s">
        <v>162</v>
      </c>
    </row>
    <row r="10" spans="2:4" ht="30">
      <c r="B10" s="21" t="s">
        <v>91</v>
      </c>
      <c r="C10" s="20" t="s">
        <v>19</v>
      </c>
      <c r="D10" s="29">
        <v>130.56</v>
      </c>
    </row>
    <row r="11" spans="2:4" ht="45">
      <c r="B11" s="21" t="s">
        <v>92</v>
      </c>
      <c r="C11" s="20" t="s">
        <v>20</v>
      </c>
      <c r="D11" s="29">
        <v>96</v>
      </c>
    </row>
    <row r="12" spans="2:4" ht="45">
      <c r="B12" s="21" t="s">
        <v>93</v>
      </c>
      <c r="C12" s="20" t="s">
        <v>21</v>
      </c>
      <c r="D12" s="29">
        <v>195.84</v>
      </c>
    </row>
    <row r="13" spans="2:4" ht="60">
      <c r="B13" s="21" t="s">
        <v>94</v>
      </c>
      <c r="C13" s="20" t="s">
        <v>22</v>
      </c>
      <c r="D13" s="29">
        <v>144</v>
      </c>
    </row>
    <row r="14" spans="2:4" ht="30">
      <c r="B14" s="21" t="s">
        <v>95</v>
      </c>
      <c r="C14" s="20" t="s">
        <v>23</v>
      </c>
      <c r="D14" s="29">
        <v>153.6</v>
      </c>
    </row>
    <row r="15" spans="2:4" ht="45">
      <c r="B15" s="21" t="s">
        <v>96</v>
      </c>
      <c r="C15" s="20" t="s">
        <v>24</v>
      </c>
      <c r="D15" s="29">
        <v>107.52</v>
      </c>
    </row>
    <row r="16" spans="2:4" ht="45">
      <c r="B16" s="21" t="s">
        <v>97</v>
      </c>
      <c r="C16" s="20" t="s">
        <v>25</v>
      </c>
      <c r="D16" s="29">
        <v>249.6</v>
      </c>
    </row>
    <row r="17" spans="2:4" ht="60">
      <c r="B17" s="21" t="s">
        <v>98</v>
      </c>
      <c r="C17" s="20" t="s">
        <v>26</v>
      </c>
      <c r="D17" s="29">
        <v>163.2</v>
      </c>
    </row>
    <row r="18" spans="2:4" ht="30">
      <c r="B18" s="21" t="s">
        <v>99</v>
      </c>
      <c r="C18" s="20" t="s">
        <v>27</v>
      </c>
      <c r="D18" s="29">
        <v>197.76</v>
      </c>
    </row>
    <row r="19" spans="2:4" ht="45">
      <c r="B19" s="21" t="s">
        <v>100</v>
      </c>
      <c r="C19" s="20" t="s">
        <v>28</v>
      </c>
      <c r="D19" s="29">
        <v>138.24</v>
      </c>
    </row>
    <row r="20" spans="2:4" ht="45">
      <c r="B20" s="21" t="s">
        <v>101</v>
      </c>
      <c r="C20" s="20" t="s">
        <v>29</v>
      </c>
      <c r="D20" s="29">
        <v>322.56</v>
      </c>
    </row>
    <row r="21" spans="2:4" ht="60">
      <c r="B21" s="21" t="s">
        <v>102</v>
      </c>
      <c r="C21" s="20" t="s">
        <v>30</v>
      </c>
      <c r="D21" s="29">
        <v>241.92</v>
      </c>
    </row>
    <row r="22" spans="2:4" ht="30">
      <c r="B22" s="21" t="s">
        <v>103</v>
      </c>
      <c r="C22" s="20" t="s">
        <v>31</v>
      </c>
      <c r="D22" s="29">
        <v>261.12</v>
      </c>
    </row>
    <row r="23" spans="2:4" ht="45">
      <c r="B23" s="21" t="s">
        <v>104</v>
      </c>
      <c r="C23" s="20" t="s">
        <v>32</v>
      </c>
      <c r="D23" s="29">
        <v>215.04</v>
      </c>
    </row>
    <row r="24" spans="2:4" ht="45">
      <c r="B24" s="21" t="s">
        <v>105</v>
      </c>
      <c r="C24" s="20" t="s">
        <v>33</v>
      </c>
      <c r="D24" s="29">
        <v>395.52</v>
      </c>
    </row>
    <row r="25" spans="2:4" ht="60">
      <c r="B25" s="21" t="s">
        <v>106</v>
      </c>
      <c r="C25" s="20" t="s">
        <v>34</v>
      </c>
      <c r="D25" s="29">
        <v>259.2</v>
      </c>
    </row>
    <row r="26" spans="2:4" ht="33">
      <c r="B26" s="21" t="s">
        <v>107</v>
      </c>
      <c r="C26" s="20" t="s">
        <v>35</v>
      </c>
      <c r="D26" s="29">
        <v>324.48</v>
      </c>
    </row>
    <row r="27" spans="2:4" ht="48">
      <c r="B27" s="21" t="s">
        <v>108</v>
      </c>
      <c r="C27" s="20" t="s">
        <v>36</v>
      </c>
      <c r="D27" s="29">
        <v>226.56</v>
      </c>
    </row>
    <row r="28" spans="2:4" ht="45">
      <c r="B28" s="21" t="s">
        <v>109</v>
      </c>
      <c r="C28" s="22" t="s">
        <v>37</v>
      </c>
      <c r="D28" s="29">
        <v>478.08</v>
      </c>
    </row>
    <row r="29" spans="2:4" ht="60">
      <c r="B29" s="21" t="s">
        <v>110</v>
      </c>
      <c r="C29" s="22" t="s">
        <v>38</v>
      </c>
      <c r="D29" s="29">
        <v>312.96</v>
      </c>
    </row>
    <row r="30" spans="2:4" ht="30">
      <c r="B30" s="21" t="s">
        <v>111</v>
      </c>
      <c r="C30" s="22" t="s">
        <v>39</v>
      </c>
      <c r="D30" s="29">
        <v>443.52</v>
      </c>
    </row>
    <row r="31" spans="2:4" ht="45">
      <c r="B31" s="21" t="s">
        <v>112</v>
      </c>
      <c r="C31" s="22" t="s">
        <v>40</v>
      </c>
      <c r="D31" s="29">
        <v>326.4</v>
      </c>
    </row>
    <row r="32" spans="2:4" ht="45">
      <c r="B32" s="21" t="s">
        <v>113</v>
      </c>
      <c r="C32" s="22" t="s">
        <v>41</v>
      </c>
      <c r="D32" s="29">
        <v>652.8</v>
      </c>
    </row>
    <row r="33" spans="2:4" ht="60">
      <c r="B33" s="21" t="s">
        <v>114</v>
      </c>
      <c r="C33" s="22" t="s">
        <v>42</v>
      </c>
      <c r="D33" s="29">
        <v>491.52</v>
      </c>
    </row>
    <row r="34" spans="2:4" ht="25.5">
      <c r="B34" s="23" t="s">
        <v>115</v>
      </c>
      <c r="C34" s="22" t="s">
        <v>44</v>
      </c>
      <c r="D34" s="29">
        <v>80.64</v>
      </c>
    </row>
    <row r="35" spans="2:4" ht="38.25">
      <c r="B35" s="23" t="s">
        <v>116</v>
      </c>
      <c r="C35" s="22" t="s">
        <v>45</v>
      </c>
      <c r="D35" s="29">
        <v>80.64</v>
      </c>
    </row>
    <row r="36" spans="2:4" ht="38.25">
      <c r="B36" s="23" t="s">
        <v>117</v>
      </c>
      <c r="C36" s="22" t="s">
        <v>46</v>
      </c>
      <c r="D36" s="29">
        <v>107.52</v>
      </c>
    </row>
    <row r="37" spans="2:4" ht="38.25">
      <c r="B37" s="23" t="s">
        <v>118</v>
      </c>
      <c r="C37" s="22" t="s">
        <v>47</v>
      </c>
      <c r="D37" s="29">
        <v>107.52</v>
      </c>
    </row>
    <row r="38" spans="2:4" ht="25.5">
      <c r="B38" s="23" t="s">
        <v>119</v>
      </c>
      <c r="C38" s="22" t="s">
        <v>48</v>
      </c>
      <c r="D38" s="29">
        <v>92.16</v>
      </c>
    </row>
    <row r="39" spans="2:4" ht="38.25">
      <c r="B39" s="23" t="s">
        <v>120</v>
      </c>
      <c r="C39" s="22" t="s">
        <v>49</v>
      </c>
      <c r="D39" s="29">
        <v>92.16</v>
      </c>
    </row>
    <row r="40" spans="2:4" ht="38.25">
      <c r="B40" s="23" t="s">
        <v>121</v>
      </c>
      <c r="C40" s="22" t="s">
        <v>50</v>
      </c>
      <c r="D40" s="29">
        <v>128.64</v>
      </c>
    </row>
    <row r="41" spans="2:4" ht="38.25">
      <c r="B41" s="23" t="s">
        <v>122</v>
      </c>
      <c r="C41" s="22" t="s">
        <v>51</v>
      </c>
      <c r="D41" s="29">
        <v>128.64</v>
      </c>
    </row>
    <row r="42" spans="2:4" ht="25.5">
      <c r="B42" s="23" t="s">
        <v>123</v>
      </c>
      <c r="C42" s="22" t="s">
        <v>52</v>
      </c>
      <c r="D42" s="29">
        <v>107.52</v>
      </c>
    </row>
    <row r="43" spans="2:4" ht="38.25">
      <c r="B43" s="23" t="s">
        <v>124</v>
      </c>
      <c r="C43" s="22" t="s">
        <v>53</v>
      </c>
      <c r="D43" s="29">
        <v>107.52</v>
      </c>
    </row>
    <row r="44" spans="2:4" ht="38.25">
      <c r="B44" s="23" t="s">
        <v>125</v>
      </c>
      <c r="C44" s="22" t="s">
        <v>54</v>
      </c>
      <c r="D44" s="29">
        <v>149.76</v>
      </c>
    </row>
    <row r="45" spans="2:4" ht="38.25">
      <c r="B45" s="23" t="s">
        <v>126</v>
      </c>
      <c r="C45" s="22" t="s">
        <v>55</v>
      </c>
      <c r="D45" s="29">
        <v>149.76</v>
      </c>
    </row>
    <row r="46" spans="2:4" ht="25.5">
      <c r="B46" s="23" t="s">
        <v>127</v>
      </c>
      <c r="C46" s="22" t="s">
        <v>56</v>
      </c>
      <c r="D46" s="29">
        <v>142.08</v>
      </c>
    </row>
    <row r="47" spans="2:4" ht="38.25">
      <c r="B47" s="23" t="s">
        <v>128</v>
      </c>
      <c r="C47" s="22" t="s">
        <v>57</v>
      </c>
      <c r="D47" s="29">
        <v>142.08</v>
      </c>
    </row>
    <row r="48" spans="2:4" ht="38.25">
      <c r="B48" s="23" t="s">
        <v>129</v>
      </c>
      <c r="C48" s="22" t="s">
        <v>58</v>
      </c>
      <c r="D48" s="29">
        <v>226.56</v>
      </c>
    </row>
    <row r="49" spans="2:4" ht="38.25">
      <c r="B49" s="23" t="s">
        <v>130</v>
      </c>
      <c r="C49" s="22" t="s">
        <v>59</v>
      </c>
      <c r="D49" s="29">
        <v>226.56</v>
      </c>
    </row>
    <row r="50" spans="2:4" ht="30">
      <c r="B50" s="23" t="s">
        <v>131</v>
      </c>
      <c r="C50" s="22" t="s">
        <v>60</v>
      </c>
      <c r="D50" s="29">
        <v>145.92</v>
      </c>
    </row>
    <row r="51" spans="2:4" ht="45">
      <c r="B51" s="23" t="s">
        <v>132</v>
      </c>
      <c r="C51" s="22" t="s">
        <v>61</v>
      </c>
      <c r="D51" s="29">
        <v>145.92</v>
      </c>
    </row>
    <row r="52" spans="2:4" ht="38.25">
      <c r="B52" s="23" t="s">
        <v>133</v>
      </c>
      <c r="C52" s="22" t="s">
        <v>62</v>
      </c>
      <c r="D52" s="29">
        <v>226.56</v>
      </c>
    </row>
    <row r="53" spans="2:4" ht="38.25">
      <c r="B53" s="23" t="s">
        <v>134</v>
      </c>
      <c r="C53" s="22" t="s">
        <v>63</v>
      </c>
      <c r="D53" s="29">
        <v>226.56</v>
      </c>
    </row>
    <row r="54" spans="2:4" ht="25.5">
      <c r="B54" s="23" t="s">
        <v>135</v>
      </c>
      <c r="C54" s="22" t="s">
        <v>64</v>
      </c>
      <c r="D54" s="29">
        <v>176.64</v>
      </c>
    </row>
    <row r="55" spans="2:4" ht="25.5">
      <c r="B55" s="23" t="s">
        <v>136</v>
      </c>
      <c r="C55" s="22" t="s">
        <v>65</v>
      </c>
      <c r="D55" s="29">
        <v>176.64</v>
      </c>
    </row>
    <row r="56" spans="2:4" ht="25.5">
      <c r="B56" s="23" t="s">
        <v>137</v>
      </c>
      <c r="C56" s="22" t="s">
        <v>66</v>
      </c>
      <c r="D56" s="29">
        <v>259.2</v>
      </c>
    </row>
    <row r="57" spans="2:4" ht="38.25">
      <c r="B57" s="24" t="s">
        <v>138</v>
      </c>
      <c r="C57" s="25" t="s">
        <v>67</v>
      </c>
      <c r="D57" s="30">
        <v>259.2</v>
      </c>
    </row>
    <row r="58" spans="2:4" ht="25.5">
      <c r="B58" s="26" t="s">
        <v>139</v>
      </c>
      <c r="C58" s="22" t="s">
        <v>68</v>
      </c>
      <c r="D58" s="29">
        <v>111.36</v>
      </c>
    </row>
    <row r="59" spans="2:4" ht="38.25">
      <c r="B59" s="26" t="s">
        <v>140</v>
      </c>
      <c r="C59" s="22" t="s">
        <v>69</v>
      </c>
      <c r="D59" s="29">
        <v>111.36</v>
      </c>
    </row>
    <row r="60" spans="2:4" ht="38.25">
      <c r="B60" s="26" t="s">
        <v>141</v>
      </c>
      <c r="C60" s="22" t="s">
        <v>70</v>
      </c>
      <c r="D60" s="29">
        <v>168.96</v>
      </c>
    </row>
    <row r="61" spans="2:4" ht="38.25">
      <c r="B61" s="26" t="s">
        <v>142</v>
      </c>
      <c r="C61" s="22" t="s">
        <v>71</v>
      </c>
      <c r="D61" s="29">
        <v>168.96</v>
      </c>
    </row>
    <row r="62" spans="2:4" ht="25.5">
      <c r="B62" s="26" t="s">
        <v>143</v>
      </c>
      <c r="C62" s="22" t="s">
        <v>72</v>
      </c>
      <c r="D62" s="29">
        <v>138.24</v>
      </c>
    </row>
    <row r="63" spans="2:4" ht="38.25">
      <c r="B63" s="26" t="s">
        <v>144</v>
      </c>
      <c r="C63" s="22" t="s">
        <v>73</v>
      </c>
      <c r="D63" s="29">
        <v>138.24</v>
      </c>
    </row>
    <row r="64" spans="2:4" ht="38.25">
      <c r="B64" s="26" t="s">
        <v>145</v>
      </c>
      <c r="C64" s="22" t="s">
        <v>74</v>
      </c>
      <c r="D64" s="29">
        <v>193.92</v>
      </c>
    </row>
    <row r="65" spans="2:4" ht="38.25">
      <c r="B65" s="26" t="s">
        <v>146</v>
      </c>
      <c r="C65" s="22" t="s">
        <v>75</v>
      </c>
      <c r="D65" s="29">
        <v>193.92</v>
      </c>
    </row>
    <row r="66" spans="2:4" ht="25.5">
      <c r="B66" s="26" t="s">
        <v>147</v>
      </c>
      <c r="C66" s="22" t="s">
        <v>76</v>
      </c>
      <c r="D66" s="29">
        <v>161.28</v>
      </c>
    </row>
    <row r="67" spans="2:4" ht="38.25">
      <c r="B67" s="26" t="s">
        <v>148</v>
      </c>
      <c r="C67" s="22" t="s">
        <v>77</v>
      </c>
      <c r="D67" s="29">
        <v>161.28</v>
      </c>
    </row>
    <row r="68" spans="2:4" ht="38.25">
      <c r="B68" s="26" t="s">
        <v>149</v>
      </c>
      <c r="C68" s="22" t="s">
        <v>78</v>
      </c>
      <c r="D68" s="29">
        <v>222.72</v>
      </c>
    </row>
    <row r="69" spans="2:4" ht="38.25">
      <c r="B69" s="26" t="s">
        <v>150</v>
      </c>
      <c r="C69" s="22" t="s">
        <v>79</v>
      </c>
      <c r="D69" s="29">
        <v>222.72</v>
      </c>
    </row>
    <row r="70" spans="2:4" ht="25.5">
      <c r="B70" s="26" t="s">
        <v>151</v>
      </c>
      <c r="C70" s="22" t="s">
        <v>80</v>
      </c>
      <c r="D70" s="29">
        <v>230.4</v>
      </c>
    </row>
    <row r="71" spans="2:4" ht="38.25">
      <c r="B71" s="26" t="s">
        <v>152</v>
      </c>
      <c r="C71" s="22" t="s">
        <v>81</v>
      </c>
      <c r="D71" s="29">
        <v>230.4</v>
      </c>
    </row>
    <row r="72" spans="2:4" ht="38.25">
      <c r="B72" s="26" t="s">
        <v>153</v>
      </c>
      <c r="C72" s="22" t="s">
        <v>82</v>
      </c>
      <c r="D72" s="29">
        <v>314.88</v>
      </c>
    </row>
    <row r="73" spans="2:4" ht="38.25">
      <c r="B73" s="26" t="s">
        <v>154</v>
      </c>
      <c r="C73" s="22" t="s">
        <v>83</v>
      </c>
      <c r="D73" s="29">
        <v>314.88</v>
      </c>
    </row>
    <row r="74" spans="2:4" ht="30">
      <c r="B74" s="26" t="s">
        <v>155</v>
      </c>
      <c r="C74" s="22" t="s">
        <v>84</v>
      </c>
      <c r="D74" s="29">
        <v>226.56</v>
      </c>
    </row>
    <row r="75" spans="2:4" ht="45">
      <c r="B75" s="26" t="s">
        <v>156</v>
      </c>
      <c r="C75" s="22" t="s">
        <v>85</v>
      </c>
      <c r="D75" s="29">
        <v>226.56</v>
      </c>
    </row>
    <row r="76" spans="2:4" ht="38.25">
      <c r="B76" s="26" t="s">
        <v>157</v>
      </c>
      <c r="C76" s="22" t="s">
        <v>86</v>
      </c>
      <c r="D76" s="29">
        <v>359.04</v>
      </c>
    </row>
    <row r="77" spans="2:4" ht="38.25">
      <c r="B77" s="26" t="s">
        <v>158</v>
      </c>
      <c r="C77" s="22" t="s">
        <v>87</v>
      </c>
      <c r="D77" s="29">
        <v>359.04</v>
      </c>
    </row>
    <row r="78" spans="2:4" ht="25.5">
      <c r="B78" s="26" t="s">
        <v>159</v>
      </c>
      <c r="C78" s="22" t="s">
        <v>88</v>
      </c>
      <c r="D78" s="29">
        <v>236.16</v>
      </c>
    </row>
    <row r="79" spans="2:4" ht="25.5">
      <c r="B79" s="26" t="s">
        <v>160</v>
      </c>
      <c r="C79" s="22" t="s">
        <v>89</v>
      </c>
      <c r="D79" s="29">
        <v>236.16</v>
      </c>
    </row>
    <row r="80" spans="2:4" ht="25.5">
      <c r="B80" s="26" t="s">
        <v>161</v>
      </c>
      <c r="C80" s="22" t="s">
        <v>90</v>
      </c>
      <c r="D80" s="29">
        <v>387.84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2024-01-10T11:20:57Z</cp:lastPrinted>
  <dcterms:created xsi:type="dcterms:W3CDTF">2021-04-16T08:52:42Z</dcterms:created>
  <dcterms:modified xsi:type="dcterms:W3CDTF">2024-02-01T14:23:37Z</dcterms:modified>
  <cp:category/>
  <cp:version/>
  <cp:contentType/>
  <cp:contentStatus/>
</cp:coreProperties>
</file>