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240" windowWidth="9720" windowHeight="870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<sst xmlns="http://schemas.openxmlformats.org/spreadsheetml/2006/main" count="76" uniqueCount="55">
  <si>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</si>
  <si>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</si>
  <si>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</si>
  <si>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</si>
  <si>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</si>
  <si>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</si>
  <si>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</si>
  <si>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</si>
  <si>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</si>
  <si>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</si>
  <si>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</si>
  <si>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</si>
  <si>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</si>
  <si>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</si>
  <si>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</si>
  <si>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</si>
  <si>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</si>
  <si>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</si>
  <si>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</si>
  <si>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</si>
  <si>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</si>
  <si>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</si>
  <si>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</si>
  <si>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</si>
  <si>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</si>
  <si>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</si>
  <si>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</si>
  <si>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</si>
  <si>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</si>
  <si>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</si>
  <si>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</si>
  <si>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</si>
  <si>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</si>
  <si>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</si>
  <si>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</si>
  <si>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</si>
  <si>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</si>
  <si>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</si>
  <si>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</si>
  <si>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</si>
  <si>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</si>
  <si>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</si>
  <si>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</si>
  <si>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</si>
  <si>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</si>
  <si>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</si>
  <si>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</si>
  <si>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</si>
  <si>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 xml:space="preserve">Госпромнадзор
230029, г. Гродно, ул. Горького, 49,
т/ф 62-57-18 
р/с: BY31 AKBB 3642 9050 0585 5400 0000
Гродненское областное управление №400
ОАО «АСБ Беларусбанк»  
БИК: AKBBBY2Х       
УНП 500 279 746
ОКПО 000 154 82 4001                                                                                                                                                
                                      </t>
  </si>
  <si>
    <t>А.П.Бортник</t>
  </si>
  <si>
    <t>А.М.Масюкевич</t>
  </si>
  <si>
    <t>А.В.Галицкий</t>
  </si>
  <si>
    <t xml:space="preserve">Начальник Гродненского областного 
управления Госпромнадзора
</t>
  </si>
  <si>
    <t>Заместитель начальника управления - начальник 
отдела надзора Гродненского областного 
управления Госпромнадзора</t>
  </si>
  <si>
    <t>Заместитель начальника управления - начальник 
отдела экспертизы Гродненского областного 
управления Госпромнадзора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</si>
</sst>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</xdr:colOff>
      <xdr:row>62</xdr:row>
      <xdr:rowOff>139218</xdr:rowOff>
    </xdr:from>
    <xdr:to>
      <xdr:col>21</xdr:col>
      <xdr:colOff>22860</xdr:colOff>
      <xdr:row>67</xdr:row>
      <xdr:rowOff>158115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8" t="23012" r="64144" b="6858"/>
        <a:stretch/>
      </xdr:blipFill>
      <xdr:spPr>
        <a:xfrm>
          <a:off x="2251710" y="14807718"/>
          <a:ext cx="1190625" cy="1057122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</xdr:colOff>
      <xdr:row>61</xdr:row>
      <xdr:rowOff>66675</xdr:rowOff>
    </xdr:from>
    <xdr:to>
      <xdr:col>30</xdr:col>
      <xdr:colOff>11566</xdr:colOff>
      <xdr:row>65</xdr:row>
      <xdr:rowOff>69736</xdr:rowOff>
    </xdr:to>
    <xdr:pic>
      <xdr:nvPicPr>
        <xdr:cNvPr id="3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40" r="21233" b="52765"/>
        <a:stretch>
          <a:fillRect/>
        </a:stretch>
      </xdr:blipFill>
      <xdr:spPr bwMode="auto">
        <a:xfrm>
          <a:off x="3533775" y="14544675"/>
          <a:ext cx="1545091" cy="88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" width="3.28515625" style="16" customWidth="1"/>
    <col min="2" max="2" width="2.85546875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20"/>
      <c r="Q1" s="20"/>
      <c r="R1" s="20"/>
      <c r="S1" s="20"/>
      <c r="T1" s="20"/>
      <c r="U1" s="19"/>
      <c r="V1" s="70" t="s">
        <v>1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8" customHeight="1" x14ac:dyDescent="0.2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20"/>
      <c r="U2" s="19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18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20"/>
      <c r="U3" s="19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20"/>
      <c r="U4" s="19"/>
      <c r="V4" s="90" t="s">
        <v>25</v>
      </c>
      <c r="W4" s="90"/>
      <c r="X4" s="90"/>
      <c r="Y4" s="90"/>
      <c r="Z4" s="90"/>
      <c r="AA4" s="90"/>
      <c r="AB4" s="90"/>
      <c r="AC4" s="90"/>
      <c r="AD4" s="90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0"/>
      <c r="U5" s="19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1:38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"/>
      <c r="U6" s="19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20"/>
      <c r="U7" s="19"/>
      <c r="V7" s="75" t="s">
        <v>26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ht="46.5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20"/>
      <c r="U8" s="19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</row>
    <row r="9" spans="1:38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0"/>
      <c r="U9" s="19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91" t="s">
        <v>2</v>
      </c>
      <c r="P11" s="91"/>
      <c r="Q11" s="91"/>
      <c r="R11" s="91"/>
      <c r="S11" s="77"/>
      <c r="T11" s="77"/>
      <c r="U11" s="77"/>
      <c r="V11" s="77"/>
      <c r="W11" s="77"/>
      <c r="X11" s="77"/>
      <c r="Y11" s="77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1" t="s">
        <v>3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8" t="s">
        <v>4</v>
      </c>
      <c r="B13" s="60"/>
      <c r="C13" s="60"/>
      <c r="D13" s="23" t="s">
        <v>4</v>
      </c>
      <c r="E13" s="60"/>
      <c r="F13" s="60"/>
      <c r="G13" s="60"/>
      <c r="H13" s="60"/>
      <c r="I13" s="60"/>
      <c r="J13" s="60"/>
      <c r="K13" s="36"/>
      <c r="L13" s="87" t="s">
        <v>43</v>
      </c>
      <c r="M13" s="87"/>
      <c r="N13" s="87"/>
      <c r="O13" s="87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5" t="s">
        <v>19</v>
      </c>
      <c r="B14" s="86" t="s">
        <v>29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71"/>
      <c r="Q14" s="71"/>
      <c r="R14" s="71"/>
      <c r="S14" s="71"/>
      <c r="T14" s="71"/>
      <c r="U14" s="21" t="s">
        <v>5</v>
      </c>
      <c r="V14" s="21"/>
      <c r="W14" s="72"/>
      <c r="X14" s="72"/>
      <c r="Y14" s="72"/>
      <c r="Z14" s="72"/>
      <c r="AA14" s="72"/>
      <c r="AB14" s="72"/>
      <c r="AC14" s="72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89" t="s">
        <v>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65" t="s">
        <v>33</v>
      </c>
      <c r="B17" s="66"/>
      <c r="C17" s="66"/>
      <c r="D17" s="67" t="s">
        <v>6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66" t="s">
        <v>7</v>
      </c>
      <c r="Z17" s="66"/>
      <c r="AA17" s="66" t="s">
        <v>36</v>
      </c>
      <c r="AB17" s="66"/>
      <c r="AC17" s="66"/>
      <c r="AD17" s="66" t="s">
        <v>37</v>
      </c>
      <c r="AE17" s="66"/>
      <c r="AF17" s="66"/>
      <c r="AG17" s="66" t="s">
        <v>38</v>
      </c>
      <c r="AH17" s="66"/>
      <c r="AI17" s="66"/>
      <c r="AJ17" s="66" t="s">
        <v>39</v>
      </c>
      <c r="AK17" s="66"/>
      <c r="AL17" s="94"/>
    </row>
    <row r="18" spans="1:39" ht="51.75" customHeight="1" thickBot="1" x14ac:dyDescent="0.3">
      <c r="A18" s="92" t="s">
        <v>34</v>
      </c>
      <c r="B18" s="93"/>
      <c r="C18" s="93"/>
      <c r="D18" s="78" t="s">
        <v>35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64">
        <v>1</v>
      </c>
      <c r="Z18" s="64"/>
      <c r="AA18" s="51">
        <v>14.4</v>
      </c>
      <c r="AB18" s="51"/>
      <c r="AC18" s="51"/>
      <c r="AD18" s="51">
        <f>Y18*AA18</f>
        <v>14.4</v>
      </c>
      <c r="AE18" s="51"/>
      <c r="AF18" s="51"/>
      <c r="AG18" s="51">
        <f>ROUND(AD18*0.2,2)</f>
        <v>2.88</v>
      </c>
      <c r="AH18" s="51"/>
      <c r="AI18" s="51"/>
      <c r="AJ18" s="51">
        <f>AD18+AG18</f>
        <v>17.28</v>
      </c>
      <c r="AK18" s="51"/>
      <c r="AL18" s="63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3"/>
      <c r="AB19" s="33"/>
      <c r="AC19" s="33"/>
      <c r="AD19" s="62">
        <f>AD18</f>
        <v>14.4</v>
      </c>
      <c r="AE19" s="62"/>
      <c r="AF19" s="62"/>
      <c r="AG19" s="62">
        <f>AG18</f>
        <v>2.88</v>
      </c>
      <c r="AH19" s="62"/>
      <c r="AI19" s="62"/>
      <c r="AJ19" s="62">
        <f>AJ18</f>
        <v>17.28</v>
      </c>
      <c r="AK19" s="62"/>
      <c r="AL19" s="62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49" t="s">
        <v>9</v>
      </c>
      <c r="B21" s="49"/>
      <c r="C21" s="49"/>
      <c r="D21" s="49"/>
      <c r="E21" s="49"/>
      <c r="F21" s="49"/>
      <c r="G21" s="49"/>
      <c r="H21" s="53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Семнадцать рублей 28 копеек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50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Два рубля 88 копеек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9" x14ac:dyDescent="0.25">
      <c r="A23" s="57" t="s">
        <v>40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9" ht="15" customHeight="1" x14ac:dyDescent="0.25">
      <c r="A24" s="57" t="s">
        <v>41</v>
      </c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8"/>
      <c r="M24" s="58"/>
      <c r="N24" s="58"/>
      <c r="O24" s="29"/>
      <c r="P24" s="59" t="s">
        <v>32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48"/>
      <c r="AE24" s="48"/>
      <c r="AF24" s="48"/>
      <c r="AG24" s="48"/>
      <c r="AH24" s="48"/>
      <c r="AI24" s="48"/>
      <c r="AJ24" s="48"/>
      <c r="AK24" s="48"/>
      <c r="AL24" s="48"/>
      <c r="AM24" s="27"/>
    </row>
    <row r="25" spans="1:39" ht="13.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95" t="str">
        <f>VLOOKUP($I$29,A89:B91,2,0)</f>
        <v>Заместитель начальника управления - начальник 
отдела экспертизы Гродненского областного 
управления Госпромнадзора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31"/>
      <c r="U27" s="13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1:39" ht="15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31"/>
      <c r="U28" s="13"/>
      <c r="V28" s="21"/>
      <c r="W28" s="21"/>
      <c r="X28" s="21"/>
      <c r="Y28" s="21"/>
      <c r="Z28" s="21"/>
      <c r="AA28" s="34" t="s">
        <v>46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48"/>
      <c r="B29" s="48"/>
      <c r="C29" s="48"/>
      <c r="D29" s="48"/>
      <c r="E29" s="48"/>
      <c r="F29" s="48"/>
      <c r="G29" s="48"/>
      <c r="H29" s="48"/>
      <c r="I29" s="88" t="s">
        <v>51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31"/>
      <c r="U29" s="13"/>
      <c r="V29" s="48"/>
      <c r="W29" s="48"/>
      <c r="X29" s="48"/>
      <c r="Y29" s="48"/>
      <c r="Z29" s="48"/>
      <c r="AA29" s="48"/>
      <c r="AB29" s="48"/>
      <c r="AC29" s="48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9" x14ac:dyDescent="0.25">
      <c r="A30" s="21"/>
      <c r="B30" s="21"/>
      <c r="C30" s="41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1"/>
      <c r="T30" s="31"/>
      <c r="U30" s="13"/>
      <c r="V30" s="21"/>
      <c r="W30" s="21"/>
      <c r="X30" s="21"/>
      <c r="Y30" s="21"/>
      <c r="Z30" s="21"/>
      <c r="AA30" s="41" t="s">
        <v>10</v>
      </c>
      <c r="AB30" s="21"/>
      <c r="AC30" s="21"/>
      <c r="AD30" s="21"/>
      <c r="AE30" s="21"/>
      <c r="AF30" s="41" t="s">
        <v>45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1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ht="13.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8" ht="13.9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ht="13.9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84" t="s">
        <v>44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22"/>
      <c r="T35" s="22"/>
      <c r="U35" s="21"/>
      <c r="V35" s="46" t="s">
        <v>24</v>
      </c>
      <c r="W35" s="46"/>
      <c r="X35" s="46"/>
      <c r="Y35" s="46"/>
      <c r="Z35" s="46"/>
      <c r="AA35" s="46"/>
      <c r="AB35" s="46"/>
      <c r="AC35" s="46"/>
      <c r="AD35" s="46"/>
      <c r="AE35" s="46"/>
      <c r="AF35" s="48">
        <f>S11</f>
        <v>0</v>
      </c>
      <c r="AG35" s="48"/>
      <c r="AH35" s="48"/>
      <c r="AI35" s="48"/>
      <c r="AJ35" s="48"/>
      <c r="AK35" s="48"/>
      <c r="AL35" s="48"/>
    </row>
    <row r="36" spans="1:38" ht="17.25" customHeight="1" x14ac:dyDescent="0.25">
      <c r="A36" s="85" t="s">
        <v>48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21"/>
      <c r="V36" s="21"/>
      <c r="W36" s="21"/>
      <c r="X36" s="21"/>
      <c r="Y36" s="21"/>
      <c r="Z36" s="21"/>
      <c r="AA36" s="21"/>
      <c r="AB36" s="21"/>
      <c r="AC36" s="21"/>
      <c r="AD36" s="37"/>
      <c r="AE36" s="46" t="s">
        <v>5</v>
      </c>
      <c r="AF36" s="46"/>
      <c r="AG36" s="97"/>
      <c r="AH36" s="97"/>
      <c r="AI36" s="97"/>
      <c r="AJ36" s="43" t="str">
        <f>L13</f>
        <v>2024 г.</v>
      </c>
      <c r="AK36" s="42"/>
      <c r="AL36" s="42"/>
    </row>
    <row r="37" spans="1:38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98" t="s">
        <v>1</v>
      </c>
      <c r="B44" s="98"/>
      <c r="C44" s="98"/>
      <c r="D44" s="98"/>
      <c r="E44" s="98"/>
      <c r="F44" s="98"/>
      <c r="G44" s="98"/>
      <c r="H44" s="98"/>
      <c r="I44" s="21"/>
      <c r="J44" s="21"/>
      <c r="K44" s="99">
        <f>V2</f>
        <v>0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</row>
    <row r="45" spans="1:38" ht="18.75" customHeight="1" x14ac:dyDescent="0.25">
      <c r="A45" s="102" t="s">
        <v>17</v>
      </c>
      <c r="B45" s="102"/>
      <c r="C45" s="102"/>
      <c r="D45" s="102"/>
      <c r="E45" s="102"/>
      <c r="F45" s="102"/>
      <c r="G45" s="102"/>
      <c r="H45" s="102"/>
      <c r="I45" s="102"/>
      <c r="J45" s="21"/>
      <c r="K45" s="101">
        <f>V5</f>
        <v>0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</row>
    <row r="46" spans="1:38" ht="34.5" customHeight="1" x14ac:dyDescent="0.25">
      <c r="A46" s="37"/>
      <c r="B46" s="21"/>
      <c r="C46" s="21"/>
      <c r="D46" s="21"/>
      <c r="E46" s="21"/>
      <c r="F46" s="21"/>
      <c r="G46" s="21"/>
      <c r="H46" s="21"/>
      <c r="I46" s="22"/>
      <c r="J46" s="22"/>
      <c r="K46" s="100">
        <f>V8</f>
        <v>0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106" t="s">
        <v>31</v>
      </c>
      <c r="J47" s="106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54">
        <f>W14</f>
        <v>0</v>
      </c>
      <c r="V48" s="54"/>
      <c r="W48" s="54"/>
      <c r="X48" s="54"/>
      <c r="Y48" s="54"/>
      <c r="Z48" s="54"/>
      <c r="AA48" s="21" t="s">
        <v>20</v>
      </c>
      <c r="AB48" s="55">
        <f>P14</f>
        <v>0</v>
      </c>
      <c r="AC48" s="55"/>
      <c r="AD48" s="55"/>
      <c r="AE48" s="55"/>
      <c r="AF48" s="55"/>
      <c r="AG48" s="55"/>
      <c r="AH48" s="20"/>
      <c r="AI48" s="20"/>
      <c r="AJ48" s="20"/>
      <c r="AK48" s="20"/>
      <c r="AL48" s="24"/>
    </row>
    <row r="49" spans="1:38" ht="14.4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103" t="s">
        <v>33</v>
      </c>
      <c r="B50" s="104"/>
      <c r="C50" s="105"/>
      <c r="D50" s="67" t="s">
        <v>6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6" t="s">
        <v>7</v>
      </c>
      <c r="Z50" s="66"/>
      <c r="AA50" s="66" t="s">
        <v>36</v>
      </c>
      <c r="AB50" s="66"/>
      <c r="AC50" s="66"/>
      <c r="AD50" s="66" t="s">
        <v>37</v>
      </c>
      <c r="AE50" s="66"/>
      <c r="AF50" s="66"/>
      <c r="AG50" s="66" t="s">
        <v>38</v>
      </c>
      <c r="AH50" s="66"/>
      <c r="AI50" s="66"/>
      <c r="AJ50" s="66" t="s">
        <v>39</v>
      </c>
      <c r="AK50" s="66"/>
      <c r="AL50" s="94"/>
    </row>
    <row r="51" spans="1:38" ht="46.5" customHeight="1" thickBot="1" x14ac:dyDescent="0.3">
      <c r="A51" s="79" t="s">
        <v>34</v>
      </c>
      <c r="B51" s="80"/>
      <c r="C51" s="81"/>
      <c r="D51" s="82" t="s">
        <v>35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>
        <f>Y18</f>
        <v>1</v>
      </c>
      <c r="Z51" s="83"/>
      <c r="AA51" s="51">
        <v>14.4</v>
      </c>
      <c r="AB51" s="51"/>
      <c r="AC51" s="51"/>
      <c r="AD51" s="51">
        <f>Y51*AA51</f>
        <v>14.4</v>
      </c>
      <c r="AE51" s="51"/>
      <c r="AF51" s="51"/>
      <c r="AG51" s="51">
        <f>ROUND(AD51*0.2,2)</f>
        <v>2.88</v>
      </c>
      <c r="AH51" s="51"/>
      <c r="AI51" s="51"/>
      <c r="AJ51" s="51">
        <f>AD51+AG51</f>
        <v>17.28</v>
      </c>
      <c r="AK51" s="51"/>
      <c r="AL51" s="63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3"/>
      <c r="AB52" s="33"/>
      <c r="AC52" s="33"/>
      <c r="AD52" s="52">
        <f>AD51</f>
        <v>14.4</v>
      </c>
      <c r="AE52" s="52"/>
      <c r="AF52" s="52"/>
      <c r="AG52" s="52">
        <f>AG51</f>
        <v>2.88</v>
      </c>
      <c r="AH52" s="52"/>
      <c r="AI52" s="52"/>
      <c r="AJ52" s="52">
        <f>AJ51</f>
        <v>17.28</v>
      </c>
      <c r="AK52" s="52"/>
      <c r="AL52" s="52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49" t="s">
        <v>9</v>
      </c>
      <c r="B54" s="49"/>
      <c r="C54" s="49"/>
      <c r="D54" s="49"/>
      <c r="E54" s="49"/>
      <c r="F54" s="49"/>
      <c r="G54" s="49"/>
      <c r="H54" s="53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Семнадцать рублей 28 копеек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x14ac:dyDescent="0.25">
      <c r="A55" s="49" t="s">
        <v>18</v>
      </c>
      <c r="B55" s="49"/>
      <c r="C55" s="49"/>
      <c r="D55" s="49"/>
      <c r="E55" s="49"/>
      <c r="F55" s="49"/>
      <c r="G55" s="49"/>
      <c r="H55" s="50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Два рубля 88 копеек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ht="13.9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96" t="str">
        <f>VLOOKUP($I$29,A89:B91,2,0)</f>
        <v>Заместитель начальника управления - начальник 
отдела экспертизы Гродненского областного 
управления Госпромнадзора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2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5" t="str">
        <f>I29</f>
        <v>А.В.Галицкий</v>
      </c>
      <c r="AG63" s="45"/>
      <c r="AH63" s="45"/>
      <c r="AI63" s="45"/>
      <c r="AJ63" s="45"/>
      <c r="AK63" s="45"/>
      <c r="AL63" s="45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3.9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3.9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3.9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21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ht="13.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ht="13.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ht="13.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3.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ht="13.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ht="13.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8" customHeight="1" x14ac:dyDescent="0.25"/>
    <row r="89" spans="1:2" ht="110.45" hidden="1" customHeight="1" x14ac:dyDescent="0.25">
      <c r="A89" s="30" t="s">
        <v>49</v>
      </c>
      <c r="B89" s="44" t="s">
        <v>52</v>
      </c>
    </row>
    <row r="90" spans="1:2" ht="63" hidden="1" customHeight="1" x14ac:dyDescent="0.25">
      <c r="A90" s="40" t="s">
        <v>50</v>
      </c>
      <c r="B90" s="44" t="s">
        <v>53</v>
      </c>
    </row>
    <row r="91" spans="1:2" ht="66" hidden="1" customHeight="1" x14ac:dyDescent="0.25">
      <c r="A91" s="39" t="s">
        <v>51</v>
      </c>
      <c r="B91" s="44" t="s">
        <v>54</v>
      </c>
    </row>
  </sheetData>
  <sheetProtection password="CE2C" sheet="1" objects="1" scenarios="1" formatCells="0" formatColumns="0" formatRows="0" selectLockedCells="1"/>
  <mergeCells count="88"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V1:AL1"/>
    <mergeCell ref="P14:T14"/>
    <mergeCell ref="W14:AC14"/>
    <mergeCell ref="V2:AL3"/>
    <mergeCell ref="V5:AL6"/>
    <mergeCell ref="V7:AL7"/>
    <mergeCell ref="V8:AL10"/>
    <mergeCell ref="S11:Y11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A23:AL23"/>
    <mergeCell ref="A24:H24"/>
    <mergeCell ref="I24:N24"/>
    <mergeCell ref="P24:AC24"/>
    <mergeCell ref="AD24:AL24"/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613827.39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тринадцать тысяч восемьсот двадцать семь рублей 39 копеек</v>
      </c>
    </row>
    <row r="19" spans="2:14" x14ac:dyDescent="0.2">
      <c r="B19" s="7">
        <f ca="1">ROUND((RAND()*10000000),2)</f>
        <v>3326784.02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триста двадцать шесть тысяч семьсот восемьдесят четыре рубля 02 копейки</v>
      </c>
    </row>
    <row r="20" spans="2:14" x14ac:dyDescent="0.2">
      <c r="B20" s="7">
        <f ca="1">ROUND((RAND()*100000000),2)</f>
        <v>31950527.559999999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один миллион девятьсот пятьдесят тысяч пятьсот двадцать семь рублей 56 копеек</v>
      </c>
    </row>
    <row r="21" spans="2:14" x14ac:dyDescent="0.2">
      <c r="B21" s="7">
        <f ca="1">ROUND((RAND()*1000000000),2)</f>
        <v>211282915.02000001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Двести одиннадцать миллионов двести восемьдесят две тысячи девятьсот пятнадцать рублей 02 копейки</v>
      </c>
    </row>
    <row r="22" spans="2:14" x14ac:dyDescent="0.2">
      <c r="B22" s="7">
        <f ca="1">ROUND((RAND()*1000000000000),2)</f>
        <v>535068559478.90002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тридцать пять миллиардов шестьдесят восемь миллионов пятьсот пятьдесят девять тысяч четыреста семьдесят восемь рублей 90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2024-03-21T12:00:36Z</dcterms:modified>
</cp:coreProperties>
</file>