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4220" windowHeight="982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'Лист1'!$A$1:$AM$149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8" authorId="0">
      <text>
        <r>
          <rPr>
            <sz val="9"/>
            <rFont val="Tahoma"/>
            <family val="2"/>
          </rPr>
          <t>УКАЗАТЬ КОЛИЧЕСТВО ПРОВЕРОК ЗНАНИЙ, КОТОРЫЕ ПРОЙДУТ ВАШИ СОТРУДНИКИ В ТЕЧЕНИИ ОДНОГО РАБОЧЕГО ДНЯ В ГОСПРОМНАДЗОРЕ</t>
        </r>
      </text>
    </comment>
    <comment ref="AD3" authorId="0">
      <text>
        <r>
          <rPr>
            <sz val="9"/>
            <rFont val="Tahoma"/>
            <family val="2"/>
          </rPr>
          <t>Заполняет Госпромнадзор при регистрации договора
Дата автоматически переходит в акт и счет.</t>
        </r>
      </text>
    </comment>
    <comment ref="V1" authorId="1">
      <text>
        <r>
          <rPr>
            <b/>
            <sz val="9"/>
            <rFont val="Tahoma"/>
            <family val="2"/>
          </rPr>
          <t>Заполняет Госпромнадзор при регистрации договора. Номер автоматически переходит в акт и счет</t>
        </r>
      </text>
    </comment>
    <comment ref="V88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67" authorId="1">
      <text>
        <r>
          <rPr>
            <sz val="9"/>
            <rFont val="Tahoma"/>
            <family val="2"/>
          </rPr>
          <t xml:space="preserve">
ВНЕСЕННЫЕ БАНКОВСКИЕ РЕКВИЗИТЫ АВТОМАТИЧЕСКИ ПОПАДАЮТ В СЧЕТ И АКТ;
ПРОВЕРИТЬ НАЛИЧИЕ УНП или УНН;
ЧТОБЫ ПРОДОЛЖИТЬ ЗАПИСЬ С НОВОЙ СТРОКИ В ДАННОЙ ЯЧЕЙКЕ НАЖАТЬ ALT+ENTR.</t>
        </r>
      </text>
    </comment>
    <comment ref="A74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K76" authorId="1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65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A7" authorId="1">
      <text>
        <r>
          <rPr>
            <sz val="9"/>
            <rFont val="Tahoma"/>
            <family val="2"/>
          </rPr>
          <t xml:space="preserve">
ДАННЫЕ АВТОМАТИЧЕСКИ ПОПАДАЮТ В ГРАФУ ЗАКАЗЧИК (в конце договора), В СЧЕТ И АКТ
</t>
        </r>
      </text>
    </comment>
  </commentList>
</comments>
</file>

<file path=xl/sharedStrings.xml><?xml version="1.0" encoding="utf-8"?>
<sst xmlns="http://schemas.openxmlformats.org/spreadsheetml/2006/main" count="154" uniqueCount="123">
  <si>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</si>
  <si>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</si>
  <si>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</si>
  <si>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</si>
  <si>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</si>
  <si>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</si>
  <si>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</si>
  <si>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</si>
  <si>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</si>
  <si>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</si>
  <si>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</si>
  <si>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</si>
  <si>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</si>
  <si>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</si>
  <si>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</si>
  <si>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</si>
  <si>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</si>
  <si>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</si>
  <si>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</si>
  <si>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</si>
  <si>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</si>
  <si>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подпись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</si>
  <si>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</si>
  <si>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</si>
  <si>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</si>
  <si>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</si>
  <si>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</si>
  <si>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</si>
  <si>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</si>
  <si>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</si>
  <si>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</si>
  <si>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</si>
  <si>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</si>
  <si>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</si>
  <si>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</si>
  <si>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</si>
  <si>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</si>
  <si>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</si>
  <si>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</si>
  <si>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</si>
  <si>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</si>
  <si>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</si>
  <si>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</si>
  <si>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</si>
  <si>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</si>
  <si>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</si>
  <si>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</si>
  <si>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</si>
  <si>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</si>
  <si>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</si>
  <si>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</si>
  <si>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</si>
  <si>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</si>
  <si>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</si>
  <si>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</si>
  <si>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</si>
  <si>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</si>
  <si>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</si>
  <si>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</si>
  <si>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</si>
  <si>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</si>
  <si>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</si>
  <si>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</si>
  <si>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</si>
  <si>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</si>
  <si>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</si>
  <si>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</si>
  <si>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</si>
  <si>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с  другой стороны, далее именуемые Сторонами, заключили настоящий договор о нижеследующем:</t>
  </si>
  <si>
    <t xml:space="preserve">   (документ,  подтверждающий полномочия)</t>
  </si>
  <si>
    <t>Счет-фактура выписана на основании договора от</t>
  </si>
  <si>
    <t>(банковские реквизиты)</t>
  </si>
  <si>
    <t>ДОГОВОР №</t>
  </si>
  <si>
    <t>Основанием, подтверждающим оказание платных услуг, является акт сдачи-приемки оказанных услуг.</t>
  </si>
  <si>
    <t>15.1</t>
  </si>
  <si>
    <t>Проведение проверки знаний
по вопросам промышленной безопасности
(за 1экзаменуемого на 1 услугу)</t>
  </si>
  <si>
    <t>Произвести оплату в соответствии с условиями договора.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</si>
  <si>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</si>
  <si>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</si>
  <si>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</si>
  <si>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</si>
  <si>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</si>
  <si>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</si>
  <si>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</si>
  <si>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</si>
  <si>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</si>
  <si>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</si>
  <si>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</si>
  <si>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</si>
  <si>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</si>
  <si>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настоящего договора и возврате предоплаты или изменении условий настоящего договора с возможным переносом сроков исполнения этих условий, за исключением случаев, указанных в подпункте 3.3.1 пункта 3.3 настоящего договора.</t>
  </si>
  <si>
    <t>Услуги(у) оказал: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</si>
  <si>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04.08.2023 № 73.</t>
  </si>
  <si>
    <t>5.1. Договор вступает в силу со дня регистрации в Госпромнадзоре и действует в течение 60 календарных дней.</t>
  </si>
  <si>
    <t>(должность)</t>
  </si>
  <si>
    <t>3.4.1. провести проверку знаний в течение 1 (одного) рабочего дня при выполнении Заказчиком условий п.п. 3.2.1, 3.2.2 и 3.2.3 п. 3 настоящего договора. Акт сдачи-приемки оказанных услуг составляется на фактическое количество проведенных проверок знаний. В случае расхождения количества проверок знаний, заявленных в подпункте 1.1.1. пункта 1.1. договора с количеством проверок знаний, фактически проведенных, Исполнитель возвращает сумму предоплаты на основании подписанного Заказчиком дополнительного соглашения;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</si>
  <si>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дня прохождения проверки знаний с количеством проверок знаний, соответствующим количеству, указанному в подпункте 1.1.1. пункта 1.1. договора;</t>
  </si>
  <si>
    <t>3.2.3. обеспечить в один день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</si>
  <si>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3.2.1. произвести предоплату в соответствии с п.п. 2.4 п. 2 договора не ранее 5 (пяти) рабочих дней до дня прохождения проверки знаний и после предварительной записи на проверку знаний;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</si>
  <si>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</si>
  <si>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</si>
  <si>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</si>
  <si>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Проведение проверки знаний по вопросам промышленной
 безопасности (за 1экзаменуемого на 1 услугу)</t>
  </si>
  <si>
    <t>2024 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</si>
  <si>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</si>
  <si>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3.3.1. снять заявление-уведомление  с рассмотрения, расторгнуть договор в одностороннем порядке в случае невыполнения Заказчиком обязанностей, указанных в п.п. 2.4 и (или) 3.2.3 договора через 60 календарных дней со дня заключения договора, 
без предварительного уведомления Заказчика.
3.3.2. отказать в оказании услуги до выполнения заказчиком в полной мере п.п. 3.2.1, 3.2.2 и 3.2.3 п. 3 настоящего договора 
или п.п 3.4.1. п 3.4.;</t>
  </si>
  <si>
    <t xml:space="preserve">Юридический адрес: </t>
  </si>
  <si>
    <t>начальника Солигорского межрайонного отдела Минского областного управления Госпромнадзора Трубельника Сергея Ивановича,</t>
  </si>
  <si>
    <t>заместителя начальника Солигорского межрайонного отдела Минского областного управления Госпромнадзора Шарко Владимира Владимировича,</t>
  </si>
  <si>
    <t xml:space="preserve"> действующего на основании доверенности от 20.03.2024  № 27-03/2024 с одной стороны, и</t>
  </si>
  <si>
    <t>действующего на основании доверенности от 20.03.2024  № 26-03/2024 с одной стороны, и</t>
  </si>
  <si>
    <t>Начальник Солигорского межрайонного 
отдела Минского областного 
управления Госпромнадзора
___________________________С.И.Трубельник</t>
  </si>
  <si>
    <t>Начальник Солигорского межрайонного 
отдела Минского областного 
управления Госпромнадзора</t>
  </si>
  <si>
    <t>С.И.Трубельник</t>
  </si>
  <si>
    <t>Заместитель начальника Солигорского 
межрайонного отдела Минского областного 
управления Госпромнадзора
___________________________В.В.Шарко</t>
  </si>
  <si>
    <t>Заместитель начальника Солигорского 
межрайонного отдела Минского областного 
управления Госпромнадзора</t>
  </si>
  <si>
    <t>В.В.Шарко</t>
  </si>
  <si>
    <t xml:space="preserve">Минское областное управление
Департамента по надзору за безопасным ведением работ 
в промышленности Министерства по чрезвычайным 
ситуациям Республики Беларусь 
</t>
  </si>
  <si>
    <t>220108 
г. Минск, ул. Казинца, д. 86, корп. 1</t>
  </si>
  <si>
    <t>р/с: BY61АКВВ36429000032530000000
БИК: AKBBBY2Х 
ЦБУ № 527 ОАО «АСБ Беларусбанк»
г. Минск, ул. Воронянского, 7а</t>
  </si>
  <si>
    <t>УНП 100061974
ОКПО 00015482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</si>
  <si>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</si>
  <si>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г. Солигорск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</si>
</sst>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9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6"/>
      <color rgb="FF000000"/>
      <name val="Times New Roman"/>
      <family val="1"/>
    </font>
    <font>
      <b/>
      <sz val="10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6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7" fillId="33" borderId="0" xfId="0" applyNumberFormat="1" applyFont="1" applyFill="1" applyAlignment="1" applyProtection="1" quotePrefix="1">
      <alignment horizontal="right"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0" fontId="59" fillId="33" borderId="0" xfId="0" applyFont="1" applyFill="1" applyBorder="1" applyAlignment="1" applyProtection="1">
      <alignment vertical="top"/>
      <protection hidden="1"/>
    </xf>
    <xf numFmtId="0" fontId="57" fillId="33" borderId="0" xfId="0" applyFont="1" applyFill="1" applyBorder="1" applyAlignment="1" applyProtection="1">
      <alignment vertical="top" wrapText="1"/>
      <protection hidden="1"/>
    </xf>
    <xf numFmtId="0" fontId="60" fillId="33" borderId="0" xfId="0" applyFont="1" applyFill="1" applyAlignment="1" applyProtection="1">
      <alignment/>
      <protection hidden="1"/>
    </xf>
    <xf numFmtId="0" fontId="60" fillId="33" borderId="0" xfId="0" applyFont="1" applyFill="1" applyBorder="1" applyAlignment="1" applyProtection="1">
      <alignment/>
      <protection hidden="1"/>
    </xf>
    <xf numFmtId="0" fontId="61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60" fillId="33" borderId="0" xfId="0" applyFont="1" applyFill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7" fillId="0" borderId="0" xfId="0" applyFont="1" applyAlignment="1" applyProtection="1">
      <alignment vertical="center"/>
      <protection hidden="1" locked="0"/>
    </xf>
    <xf numFmtId="0" fontId="60" fillId="33" borderId="0" xfId="0" applyFont="1" applyFill="1" applyAlignment="1" applyProtection="1">
      <alignment horizontal="left" wrapText="1"/>
      <protection hidden="1" locked="0"/>
    </xf>
    <xf numFmtId="0" fontId="59" fillId="0" borderId="0" xfId="0" applyFont="1" applyAlignment="1" applyProtection="1">
      <alignment/>
      <protection hidden="1" locked="0"/>
    </xf>
    <xf numFmtId="0" fontId="60" fillId="33" borderId="0" xfId="0" applyFont="1" applyFill="1" applyBorder="1" applyAlignment="1" applyProtection="1">
      <alignment wrapText="1"/>
      <protection hidden="1" locked="0"/>
    </xf>
    <xf numFmtId="0" fontId="61" fillId="33" borderId="0" xfId="0" applyFont="1" applyFill="1" applyAlignment="1" applyProtection="1">
      <alignment/>
      <protection hidden="1" locked="0"/>
    </xf>
    <xf numFmtId="0" fontId="61" fillId="0" borderId="0" xfId="0" applyFont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60" fillId="33" borderId="0" xfId="0" applyFont="1" applyFill="1" applyBorder="1" applyAlignment="1" applyProtection="1">
      <alignment vertical="top" wrapText="1"/>
      <protection hidden="1" locked="0"/>
    </xf>
    <xf numFmtId="0" fontId="57" fillId="33" borderId="10" xfId="0" applyFont="1" applyFill="1" applyBorder="1" applyAlignment="1" applyProtection="1">
      <alignment/>
      <protection hidden="1"/>
    </xf>
    <xf numFmtId="14" fontId="58" fillId="33" borderId="0" xfId="0" applyNumberFormat="1" applyFont="1" applyFill="1" applyBorder="1" applyAlignment="1" applyProtection="1">
      <alignment horizontal="center" wrapText="1"/>
      <protection hidden="1"/>
    </xf>
    <xf numFmtId="49" fontId="58" fillId="33" borderId="0" xfId="0" applyNumberFormat="1" applyFont="1" applyFill="1" applyBorder="1" applyAlignment="1" applyProtection="1">
      <alignment horizontal="right"/>
      <protection hidden="1"/>
    </xf>
    <xf numFmtId="0" fontId="60" fillId="33" borderId="0" xfId="0" applyFont="1" applyFill="1" applyAlignment="1" applyProtection="1">
      <alignment horizontal="left" vertical="top" wrapText="1"/>
      <protection hidden="1" locked="0"/>
    </xf>
    <xf numFmtId="0" fontId="57" fillId="0" borderId="0" xfId="0" applyFont="1" applyAlignment="1" applyProtection="1">
      <alignment vertical="top"/>
      <protection hidden="1" locked="0"/>
    </xf>
    <xf numFmtId="2" fontId="57" fillId="33" borderId="0" xfId="0" applyNumberFormat="1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 horizontal="left" wrapText="1"/>
      <protection hidden="1"/>
    </xf>
    <xf numFmtId="0" fontId="60" fillId="33" borderId="0" xfId="0" applyFont="1" applyFill="1" applyBorder="1" applyAlignment="1" applyProtection="1">
      <alignment horizontal="left" wrapText="1"/>
      <protection hidden="1"/>
    </xf>
    <xf numFmtId="0" fontId="60" fillId="33" borderId="0" xfId="0" applyFont="1" applyFill="1" applyAlignment="1" applyProtection="1">
      <alignment wrapText="1"/>
      <protection hidden="1"/>
    </xf>
    <xf numFmtId="0" fontId="63" fillId="33" borderId="0" xfId="0" applyFont="1" applyFill="1" applyAlignment="1" applyProtection="1">
      <alignment horizontal="center" wrapText="1"/>
      <protection hidden="1"/>
    </xf>
    <xf numFmtId="0" fontId="64" fillId="33" borderId="0" xfId="0" applyFont="1" applyFill="1" applyAlignment="1" applyProtection="1">
      <alignment vertical="top"/>
      <protection hidden="1"/>
    </xf>
    <xf numFmtId="0" fontId="62" fillId="33" borderId="0" xfId="0" applyFont="1" applyFill="1" applyAlignment="1" applyProtection="1">
      <alignment vertical="center"/>
      <protection hidden="1" locked="0"/>
    </xf>
    <xf numFmtId="0" fontId="59" fillId="33" borderId="0" xfId="0" applyFont="1" applyFill="1" applyAlignment="1" applyProtection="1">
      <alignment horizontal="center" wrapText="1"/>
      <protection hidden="1"/>
    </xf>
    <xf numFmtId="0" fontId="59" fillId="33" borderId="0" xfId="0" applyFont="1" applyFill="1" applyBorder="1" applyAlignment="1" applyProtection="1">
      <alignment wrapText="1"/>
      <protection hidden="1"/>
    </xf>
    <xf numFmtId="0" fontId="60" fillId="33" borderId="0" xfId="0" applyFont="1" applyFill="1" applyAlignment="1" applyProtection="1">
      <alignment vertical="top" wrapText="1"/>
      <protection hidden="1"/>
    </xf>
    <xf numFmtId="0" fontId="57" fillId="0" borderId="0" xfId="0" applyFont="1" applyAlignment="1" applyProtection="1">
      <alignment/>
      <protection hidden="1"/>
    </xf>
    <xf numFmtId="0" fontId="58" fillId="0" borderId="10" xfId="0" applyFont="1" applyBorder="1" applyAlignment="1" applyProtection="1">
      <alignment horizontal="left"/>
      <protection hidden="1"/>
    </xf>
    <xf numFmtId="0" fontId="58" fillId="33" borderId="0" xfId="0" applyFont="1" applyFill="1" applyBorder="1" applyAlignment="1" applyProtection="1">
      <alignment horizontal="center" wrapText="1"/>
      <protection hidden="1"/>
    </xf>
    <xf numFmtId="49" fontId="57" fillId="33" borderId="0" xfId="0" applyNumberFormat="1" applyFont="1" applyFill="1" applyAlignment="1" applyProtection="1">
      <alignment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60" fillId="33" borderId="0" xfId="0" applyFont="1" applyFill="1" applyBorder="1" applyAlignment="1" applyProtection="1">
      <alignment horizontal="left" wrapText="1"/>
      <protection hidden="1"/>
    </xf>
    <xf numFmtId="0" fontId="57" fillId="33" borderId="0" xfId="0" applyFont="1" applyFill="1" applyAlignment="1" applyProtection="1">
      <alignment horizontal="left" wrapText="1"/>
      <protection hidden="1"/>
    </xf>
    <xf numFmtId="0" fontId="60" fillId="33" borderId="0" xfId="0" applyFont="1" applyFill="1" applyAlignment="1" applyProtection="1">
      <alignment vertical="top"/>
      <protection hidden="1"/>
    </xf>
    <xf numFmtId="0" fontId="60" fillId="33" borderId="0" xfId="0" applyFont="1" applyFill="1" applyBorder="1" applyAlignment="1" applyProtection="1">
      <alignment vertical="top"/>
      <protection hidden="1"/>
    </xf>
    <xf numFmtId="9" fontId="60" fillId="33" borderId="0" xfId="56" applyFont="1" applyFill="1" applyAlignment="1" applyProtection="1">
      <alignment/>
      <protection hidden="1" locked="0"/>
    </xf>
    <xf numFmtId="9" fontId="57" fillId="0" borderId="0" xfId="56" applyFont="1" applyAlignment="1" applyProtection="1">
      <alignment/>
      <protection hidden="1" locked="0"/>
    </xf>
    <xf numFmtId="0" fontId="65" fillId="33" borderId="0" xfId="0" applyFont="1" applyFill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7" fillId="33" borderId="11" xfId="0" applyFont="1" applyFill="1" applyBorder="1" applyAlignment="1" applyProtection="1">
      <alignment/>
      <protection hidden="1"/>
    </xf>
    <xf numFmtId="0" fontId="57" fillId="0" borderId="10" xfId="0" applyFont="1" applyBorder="1" applyAlignment="1" applyProtection="1">
      <alignment/>
      <protection hidden="1"/>
    </xf>
    <xf numFmtId="9" fontId="57" fillId="0" borderId="0" xfId="56" applyFont="1" applyAlignment="1" applyProtection="1">
      <alignment vertical="top"/>
      <protection hidden="1" locked="0"/>
    </xf>
    <xf numFmtId="0" fontId="58" fillId="33" borderId="0" xfId="0" applyFont="1" applyFill="1" applyAlignment="1" applyProtection="1">
      <alignment horizontal="right"/>
      <protection hidden="1"/>
    </xf>
    <xf numFmtId="0" fontId="58" fillId="33" borderId="0" xfId="0" applyFont="1" applyFill="1" applyAlignment="1" applyProtection="1">
      <alignment horizontal="left" vertical="top"/>
      <protection hidden="1"/>
    </xf>
    <xf numFmtId="0" fontId="60" fillId="33" borderId="0" xfId="0" applyFont="1" applyFill="1" applyAlignment="1" applyProtection="1">
      <alignment horizontal="left" vertical="top" wrapText="1"/>
      <protection hidden="1"/>
    </xf>
    <xf numFmtId="0" fontId="60" fillId="33" borderId="0" xfId="0" applyFont="1" applyFill="1" applyBorder="1" applyAlignment="1" applyProtection="1">
      <alignment vertical="top" wrapText="1"/>
      <protection hidden="1"/>
    </xf>
    <xf numFmtId="0" fontId="57" fillId="0" borderId="0" xfId="0" applyFont="1" applyBorder="1" applyAlignment="1" applyProtection="1">
      <alignment wrapText="1"/>
      <protection hidden="1" locked="0"/>
    </xf>
    <xf numFmtId="0" fontId="60" fillId="33" borderId="0" xfId="0" applyFont="1" applyFill="1" applyAlignment="1" applyProtection="1">
      <alignment horizontal="left" vertical="top" wrapText="1"/>
      <protection hidden="1"/>
    </xf>
    <xf numFmtId="0" fontId="60" fillId="33" borderId="0" xfId="0" applyFont="1" applyFill="1" applyAlignment="1" applyProtection="1">
      <alignment horizontal="left" wrapText="1"/>
      <protection hidden="1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0" xfId="0" applyFont="1" applyFill="1" applyBorder="1" applyAlignment="1" applyProtection="1">
      <alignment wrapText="1"/>
      <protection hidden="1" locked="0"/>
    </xf>
    <xf numFmtId="0" fontId="57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 applyProtection="1">
      <alignment vertical="top" wrapText="1"/>
      <protection hidden="1"/>
    </xf>
    <xf numFmtId="0" fontId="57" fillId="0" borderId="0" xfId="0" applyFont="1" applyFill="1" applyBorder="1" applyAlignment="1" applyProtection="1">
      <alignment/>
      <protection hidden="1" locked="0"/>
    </xf>
    <xf numFmtId="0" fontId="60" fillId="0" borderId="0" xfId="0" applyFont="1" applyFill="1" applyBorder="1" applyAlignment="1" applyProtection="1">
      <alignment vertical="top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0" fontId="57" fillId="33" borderId="0" xfId="0" applyFont="1" applyFill="1" applyBorder="1" applyAlignment="1" applyProtection="1">
      <alignment vertical="top"/>
      <protection hidden="1"/>
    </xf>
    <xf numFmtId="0" fontId="57" fillId="33" borderId="10" xfId="0" applyFont="1" applyFill="1" applyBorder="1" applyAlignment="1" applyProtection="1">
      <alignment horizontal="center" vertical="top"/>
      <protection hidden="1"/>
    </xf>
    <xf numFmtId="0" fontId="60" fillId="33" borderId="0" xfId="0" applyFont="1" applyFill="1" applyAlignment="1" applyProtection="1">
      <alignment horizontal="left" vertical="top" wrapText="1"/>
      <protection hidden="1"/>
    </xf>
    <xf numFmtId="0" fontId="60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12" xfId="0" applyFont="1" applyFill="1" applyBorder="1" applyAlignment="1" applyProtection="1">
      <alignment horizontal="left" vertical="top"/>
      <protection hidden="1"/>
    </xf>
    <xf numFmtId="0" fontId="65" fillId="33" borderId="13" xfId="0" applyFont="1" applyFill="1" applyBorder="1" applyAlignment="1" applyProtection="1">
      <alignment horizontal="center" vertical="top" wrapText="1"/>
      <protection hidden="1"/>
    </xf>
    <xf numFmtId="0" fontId="60" fillId="34" borderId="0" xfId="0" applyFont="1" applyFill="1" applyBorder="1" applyAlignment="1" applyProtection="1">
      <alignment horizontal="left" vertical="top" wrapText="1"/>
      <protection hidden="1" locked="0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67" fillId="0" borderId="0" xfId="0" applyFont="1" applyBorder="1" applyAlignment="1" applyProtection="1">
      <alignment horizontal="left" vertical="center"/>
      <protection hidden="1"/>
    </xf>
    <xf numFmtId="0" fontId="66" fillId="33" borderId="0" xfId="0" applyNumberFormat="1" applyFont="1" applyFill="1" applyBorder="1" applyAlignment="1" applyProtection="1">
      <alignment horizontal="left" vertical="top" wrapText="1"/>
      <protection hidden="1"/>
    </xf>
    <xf numFmtId="0" fontId="58" fillId="0" borderId="10" xfId="0" applyFont="1" applyFill="1" applyBorder="1" applyAlignment="1" applyProtection="1">
      <alignment horizontal="right"/>
      <protection hidden="1"/>
    </xf>
    <xf numFmtId="49" fontId="57" fillId="33" borderId="14" xfId="0" applyNumberFormat="1" applyFont="1" applyFill="1" applyBorder="1" applyAlignment="1" applyProtection="1">
      <alignment horizontal="center" vertical="center"/>
      <protection hidden="1"/>
    </xf>
    <xf numFmtId="49" fontId="57" fillId="33" borderId="15" xfId="0" applyNumberFormat="1" applyFont="1" applyFill="1" applyBorder="1" applyAlignment="1" applyProtection="1">
      <alignment horizontal="center" vertical="center"/>
      <protection hidden="1"/>
    </xf>
    <xf numFmtId="49" fontId="57" fillId="33" borderId="16" xfId="0" applyNumberFormat="1" applyFont="1" applyFill="1" applyBorder="1" applyAlignment="1" applyProtection="1">
      <alignment horizontal="center" vertical="center"/>
      <protection hidden="1"/>
    </xf>
    <xf numFmtId="2" fontId="59" fillId="33" borderId="17" xfId="0" applyNumberFormat="1" applyFont="1" applyFill="1" applyBorder="1" applyAlignment="1" applyProtection="1">
      <alignment horizontal="center" vertical="center"/>
      <protection hidden="1"/>
    </xf>
    <xf numFmtId="2" fontId="59" fillId="33" borderId="18" xfId="0" applyNumberFormat="1" applyFont="1" applyFill="1" applyBorder="1" applyAlignment="1" applyProtection="1">
      <alignment horizontal="center" vertical="center"/>
      <protection hidden="1"/>
    </xf>
    <xf numFmtId="0" fontId="60" fillId="34" borderId="10" xfId="0" applyFont="1" applyFill="1" applyBorder="1" applyAlignment="1" applyProtection="1">
      <alignment horizontal="left" vertical="top" wrapText="1"/>
      <protection hidden="1" locked="0"/>
    </xf>
    <xf numFmtId="0" fontId="58" fillId="33" borderId="0" xfId="0" applyFont="1" applyFill="1" applyAlignment="1" applyProtection="1">
      <alignment horizontal="center" vertical="top"/>
      <protection hidden="1"/>
    </xf>
    <xf numFmtId="0" fontId="57" fillId="33" borderId="0" xfId="0" applyFont="1" applyFill="1" applyAlignment="1" applyProtection="1">
      <alignment horizontal="right"/>
      <protection hidden="1"/>
    </xf>
    <xf numFmtId="0" fontId="60" fillId="34" borderId="10" xfId="0" applyFont="1" applyFill="1" applyBorder="1" applyAlignment="1" applyProtection="1">
      <alignment horizontal="left" wrapText="1"/>
      <protection hidden="1" locked="0"/>
    </xf>
    <xf numFmtId="0" fontId="60" fillId="33" borderId="0" xfId="0" applyFont="1" applyFill="1" applyAlignment="1" applyProtection="1">
      <alignment horizontal="left" wrapText="1"/>
      <protection hidden="1"/>
    </xf>
    <xf numFmtId="0" fontId="60" fillId="33" borderId="0" xfId="0" applyFont="1" applyFill="1" applyBorder="1" applyAlignment="1" applyProtection="1">
      <alignment horizontal="left" wrapText="1"/>
      <protection hidden="1"/>
    </xf>
    <xf numFmtId="0" fontId="63" fillId="33" borderId="0" xfId="0" applyFont="1" applyFill="1" applyAlignment="1" applyProtection="1">
      <alignment horizontal="center"/>
      <protection hidden="1"/>
    </xf>
    <xf numFmtId="0" fontId="59" fillId="33" borderId="0" xfId="0" applyFont="1" applyFill="1" applyBorder="1" applyAlignment="1" applyProtection="1">
      <alignment horizontal="center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60" fillId="0" borderId="10" xfId="0" applyFont="1" applyFill="1" applyBorder="1" applyAlignment="1" applyProtection="1">
      <alignment horizontal="left"/>
      <protection hidden="1"/>
    </xf>
    <xf numFmtId="0" fontId="60" fillId="0" borderId="0" xfId="0" applyFont="1" applyFill="1" applyAlignment="1" applyProtection="1">
      <alignment horizontal="left" vertical="top" wrapText="1"/>
      <protection hidden="1"/>
    </xf>
    <xf numFmtId="0" fontId="63" fillId="33" borderId="0" xfId="0" applyFont="1" applyFill="1" applyAlignment="1" applyProtection="1">
      <alignment horizontal="center" wrapText="1"/>
      <protection hidden="1"/>
    </xf>
    <xf numFmtId="0" fontId="57" fillId="33" borderId="19" xfId="0" applyFont="1" applyFill="1" applyBorder="1" applyAlignment="1" applyProtection="1">
      <alignment horizontal="left" vertical="top" wrapText="1"/>
      <protection hidden="1"/>
    </xf>
    <xf numFmtId="0" fontId="57" fillId="33" borderId="15" xfId="0" applyFont="1" applyFill="1" applyBorder="1" applyAlignment="1" applyProtection="1">
      <alignment horizontal="left" vertical="top" wrapText="1"/>
      <protection hidden="1"/>
    </xf>
    <xf numFmtId="0" fontId="57" fillId="33" borderId="16" xfId="0" applyFont="1" applyFill="1" applyBorder="1" applyAlignment="1" applyProtection="1">
      <alignment horizontal="left" vertical="top" wrapText="1"/>
      <protection hidden="1"/>
    </xf>
    <xf numFmtId="0" fontId="59" fillId="33" borderId="19" xfId="0" applyFont="1" applyFill="1" applyBorder="1" applyAlignment="1" applyProtection="1">
      <alignment horizontal="center" vertical="center"/>
      <protection hidden="1"/>
    </xf>
    <xf numFmtId="0" fontId="59" fillId="33" borderId="15" xfId="0" applyFont="1" applyFill="1" applyBorder="1" applyAlignment="1" applyProtection="1">
      <alignment horizontal="center" vertical="center"/>
      <protection hidden="1"/>
    </xf>
    <xf numFmtId="0" fontId="59" fillId="33" borderId="16" xfId="0" applyFont="1" applyFill="1" applyBorder="1" applyAlignment="1" applyProtection="1">
      <alignment horizontal="center" vertical="center"/>
      <protection hidden="1"/>
    </xf>
    <xf numFmtId="0" fontId="57" fillId="33" borderId="0" xfId="0" applyFont="1" applyFill="1" applyAlignment="1" applyProtection="1">
      <alignment horizontal="justify" wrapText="1"/>
      <protection hidden="1"/>
    </xf>
    <xf numFmtId="0" fontId="60" fillId="33" borderId="0" xfId="0" applyFont="1" applyFill="1" applyAlignment="1" applyProtection="1">
      <alignment horizontal="left" vertical="center" wrapText="1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65" fillId="33" borderId="20" xfId="0" applyFont="1" applyFill="1" applyBorder="1" applyAlignment="1" applyProtection="1">
      <alignment horizontal="center" vertical="center" wrapText="1"/>
      <protection hidden="1"/>
    </xf>
    <xf numFmtId="0" fontId="65" fillId="33" borderId="21" xfId="0" applyFont="1" applyFill="1" applyBorder="1" applyAlignment="1" applyProtection="1">
      <alignment horizontal="center" vertical="center" wrapText="1"/>
      <protection hidden="1"/>
    </xf>
    <xf numFmtId="0" fontId="65" fillId="33" borderId="22" xfId="0" applyFont="1" applyFill="1" applyBorder="1" applyAlignment="1" applyProtection="1">
      <alignment horizontal="center" vertical="center" wrapText="1"/>
      <protection hidden="1"/>
    </xf>
    <xf numFmtId="0" fontId="65" fillId="33" borderId="23" xfId="0" applyFont="1" applyFill="1" applyBorder="1" applyAlignment="1" applyProtection="1">
      <alignment horizontal="center" vertical="top" wrapText="1"/>
      <protection hidden="1"/>
    </xf>
    <xf numFmtId="0" fontId="65" fillId="33" borderId="24" xfId="0" applyFont="1" applyFill="1" applyBorder="1" applyAlignment="1" applyProtection="1">
      <alignment horizontal="center" vertical="top" wrapText="1"/>
      <protection hidden="1"/>
    </xf>
    <xf numFmtId="0" fontId="65" fillId="33" borderId="25" xfId="0" applyFont="1" applyFill="1" applyBorder="1" applyAlignment="1" applyProtection="1">
      <alignment horizontal="center" vertical="top" wrapText="1"/>
      <protection hidden="1"/>
    </xf>
    <xf numFmtId="0" fontId="65" fillId="33" borderId="26" xfId="0" applyFont="1" applyFill="1" applyBorder="1" applyAlignment="1" applyProtection="1">
      <alignment horizontal="center" vertical="top" wrapText="1"/>
      <protection hidden="1"/>
    </xf>
    <xf numFmtId="0" fontId="57" fillId="33" borderId="0" xfId="0" applyFont="1" applyFill="1" applyBorder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/>
    </xf>
    <xf numFmtId="0" fontId="59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 applyProtection="1">
      <alignment horizontal="left" vertical="top"/>
      <protection hidden="1"/>
    </xf>
    <xf numFmtId="0" fontId="60" fillId="33" borderId="10" xfId="0" applyFont="1" applyFill="1" applyBorder="1" applyAlignment="1" applyProtection="1">
      <alignment horizontal="center"/>
      <protection hidden="1" locked="0"/>
    </xf>
    <xf numFmtId="0" fontId="58" fillId="0" borderId="10" xfId="0" applyFont="1" applyFill="1" applyBorder="1" applyAlignment="1" applyProtection="1">
      <alignment horizontal="center"/>
      <protection hidden="1"/>
    </xf>
    <xf numFmtId="0" fontId="69" fillId="34" borderId="0" xfId="0" applyFont="1" applyFill="1" applyBorder="1" applyAlignment="1" applyProtection="1">
      <alignment horizontal="left" wrapText="1"/>
      <protection hidden="1" locked="0"/>
    </xf>
    <xf numFmtId="0" fontId="65" fillId="33" borderId="27" xfId="0" applyFont="1" applyFill="1" applyBorder="1" applyAlignment="1" applyProtection="1">
      <alignment horizontal="center" vertical="center" wrapText="1"/>
      <protection hidden="1"/>
    </xf>
    <xf numFmtId="0" fontId="65" fillId="33" borderId="12" xfId="0" applyFont="1" applyFill="1" applyBorder="1" applyAlignment="1" applyProtection="1">
      <alignment horizontal="center" vertical="center" wrapText="1"/>
      <protection hidden="1"/>
    </xf>
    <xf numFmtId="0" fontId="65" fillId="33" borderId="28" xfId="0" applyFont="1" applyFill="1" applyBorder="1" applyAlignment="1" applyProtection="1">
      <alignment horizontal="center" vertical="center" wrapText="1"/>
      <protection hidden="1"/>
    </xf>
    <xf numFmtId="0" fontId="65" fillId="33" borderId="29" xfId="0" applyFont="1" applyFill="1" applyBorder="1" applyAlignment="1" applyProtection="1">
      <alignment horizontal="center" vertical="center" wrapText="1"/>
      <protection hidden="1"/>
    </xf>
    <xf numFmtId="0" fontId="65" fillId="33" borderId="10" xfId="0" applyFont="1" applyFill="1" applyBorder="1" applyAlignment="1" applyProtection="1">
      <alignment horizontal="center" vertical="center" wrapText="1"/>
      <protection hidden="1"/>
    </xf>
    <xf numFmtId="0" fontId="65" fillId="33" borderId="3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 applyProtection="1">
      <alignment horizontal="center" vertical="top"/>
      <protection hidden="1" locked="0"/>
    </xf>
    <xf numFmtId="2" fontId="65" fillId="33" borderId="27" xfId="0" applyNumberFormat="1" applyFont="1" applyFill="1" applyBorder="1" applyAlignment="1" applyProtection="1">
      <alignment horizontal="center" vertical="center"/>
      <protection hidden="1"/>
    </xf>
    <xf numFmtId="2" fontId="65" fillId="33" borderId="12" xfId="0" applyNumberFormat="1" applyFont="1" applyFill="1" applyBorder="1" applyAlignment="1" applyProtection="1">
      <alignment horizontal="center" vertical="center"/>
      <protection hidden="1"/>
    </xf>
    <xf numFmtId="2" fontId="65" fillId="33" borderId="28" xfId="0" applyNumberFormat="1" applyFont="1" applyFill="1" applyBorder="1" applyAlignment="1" applyProtection="1">
      <alignment horizontal="center" vertical="center"/>
      <protection hidden="1"/>
    </xf>
    <xf numFmtId="2" fontId="65" fillId="33" borderId="31" xfId="0" applyNumberFormat="1" applyFont="1" applyFill="1" applyBorder="1" applyAlignment="1" applyProtection="1">
      <alignment horizontal="center" vertical="center"/>
      <protection hidden="1"/>
    </xf>
    <xf numFmtId="2" fontId="65" fillId="33" borderId="0" xfId="0" applyNumberFormat="1" applyFont="1" applyFill="1" applyBorder="1" applyAlignment="1" applyProtection="1">
      <alignment horizontal="center" vertical="center"/>
      <protection hidden="1"/>
    </xf>
    <xf numFmtId="2" fontId="65" fillId="33" borderId="32" xfId="0" applyNumberFormat="1" applyFont="1" applyFill="1" applyBorder="1" applyAlignment="1" applyProtection="1">
      <alignment horizontal="center" vertical="center"/>
      <protection hidden="1"/>
    </xf>
    <xf numFmtId="2" fontId="65" fillId="33" borderId="29" xfId="0" applyNumberFormat="1" applyFont="1" applyFill="1" applyBorder="1" applyAlignment="1" applyProtection="1">
      <alignment horizontal="center" vertical="center"/>
      <protection hidden="1"/>
    </xf>
    <xf numFmtId="2" fontId="65" fillId="33" borderId="10" xfId="0" applyNumberFormat="1" applyFont="1" applyFill="1" applyBorder="1" applyAlignment="1" applyProtection="1">
      <alignment horizontal="center" vertical="center"/>
      <protection hidden="1"/>
    </xf>
    <xf numFmtId="2" fontId="65" fillId="33" borderId="30" xfId="0" applyNumberFormat="1" applyFont="1" applyFill="1" applyBorder="1" applyAlignment="1" applyProtection="1">
      <alignment horizontal="center" vertical="center"/>
      <protection hidden="1"/>
    </xf>
    <xf numFmtId="0" fontId="68" fillId="34" borderId="10" xfId="0" applyFont="1" applyFill="1" applyBorder="1" applyAlignment="1" applyProtection="1">
      <alignment horizontal="center"/>
      <protection hidden="1" locked="0"/>
    </xf>
    <xf numFmtId="0" fontId="65" fillId="33" borderId="27" xfId="0" applyFont="1" applyFill="1" applyBorder="1" applyAlignment="1" applyProtection="1">
      <alignment horizontal="center" vertical="center"/>
      <protection hidden="1"/>
    </xf>
    <xf numFmtId="0" fontId="65" fillId="33" borderId="12" xfId="0" applyFont="1" applyFill="1" applyBorder="1" applyAlignment="1" applyProtection="1">
      <alignment horizontal="center" vertical="center"/>
      <protection hidden="1"/>
    </xf>
    <xf numFmtId="0" fontId="65" fillId="33" borderId="28" xfId="0" applyFont="1" applyFill="1" applyBorder="1" applyAlignment="1" applyProtection="1">
      <alignment horizontal="center" vertical="center"/>
      <protection hidden="1"/>
    </xf>
    <xf numFmtId="0" fontId="65" fillId="33" borderId="31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Border="1" applyAlignment="1" applyProtection="1">
      <alignment horizontal="center" vertical="center"/>
      <protection hidden="1"/>
    </xf>
    <xf numFmtId="0" fontId="65" fillId="33" borderId="32" xfId="0" applyFont="1" applyFill="1" applyBorder="1" applyAlignment="1" applyProtection="1">
      <alignment horizontal="center" vertical="center"/>
      <protection hidden="1"/>
    </xf>
    <xf numFmtId="0" fontId="65" fillId="33" borderId="29" xfId="0" applyFont="1" applyFill="1" applyBorder="1" applyAlignment="1" applyProtection="1">
      <alignment horizontal="center" vertical="center"/>
      <protection hidden="1"/>
    </xf>
    <xf numFmtId="0" fontId="65" fillId="33" borderId="10" xfId="0" applyFont="1" applyFill="1" applyBorder="1" applyAlignment="1" applyProtection="1">
      <alignment horizontal="center" vertical="center"/>
      <protection hidden="1"/>
    </xf>
    <xf numFmtId="0" fontId="65" fillId="33" borderId="30" xfId="0" applyFont="1" applyFill="1" applyBorder="1" applyAlignment="1" applyProtection="1">
      <alignment horizontal="center" vertical="center"/>
      <protection hidden="1"/>
    </xf>
    <xf numFmtId="0" fontId="65" fillId="33" borderId="23" xfId="0" applyFont="1" applyFill="1" applyBorder="1" applyAlignment="1" applyProtection="1">
      <alignment horizontal="center" vertical="center"/>
      <protection hidden="1"/>
    </xf>
    <xf numFmtId="0" fontId="65" fillId="33" borderId="24" xfId="0" applyFont="1" applyFill="1" applyBorder="1" applyAlignment="1" applyProtection="1">
      <alignment horizontal="center" vertical="center"/>
      <protection hidden="1"/>
    </xf>
    <xf numFmtId="0" fontId="65" fillId="33" borderId="25" xfId="0" applyFont="1" applyFill="1" applyBorder="1" applyAlignment="1" applyProtection="1">
      <alignment horizontal="center" vertical="center"/>
      <protection hidden="1"/>
    </xf>
    <xf numFmtId="2" fontId="68" fillId="33" borderId="33" xfId="0" applyNumberFormat="1" applyFont="1" applyFill="1" applyBorder="1" applyAlignment="1" applyProtection="1">
      <alignment horizontal="center"/>
      <protection hidden="1"/>
    </xf>
    <xf numFmtId="0" fontId="66" fillId="0" borderId="1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57" fillId="33" borderId="10" xfId="0" applyFont="1" applyFill="1" applyBorder="1" applyAlignment="1" applyProtection="1">
      <alignment horizontal="center" wrapText="1"/>
      <protection hidden="1"/>
    </xf>
    <xf numFmtId="0" fontId="66" fillId="33" borderId="10" xfId="0" applyFont="1" applyFill="1" applyBorder="1" applyAlignment="1" applyProtection="1">
      <alignment horizontal="right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49" fontId="68" fillId="0" borderId="10" xfId="0" applyNumberFormat="1" applyFont="1" applyFill="1" applyBorder="1" applyAlignment="1" applyProtection="1">
      <alignment horizontal="right"/>
      <protection hidden="1"/>
    </xf>
    <xf numFmtId="0" fontId="60" fillId="33" borderId="10" xfId="0" applyFont="1" applyFill="1" applyBorder="1" applyAlignment="1" applyProtection="1">
      <alignment horizontal="left" wrapText="1"/>
      <protection hidden="1"/>
    </xf>
    <xf numFmtId="0" fontId="63" fillId="33" borderId="10" xfId="0" applyFont="1" applyFill="1" applyBorder="1" applyAlignment="1" applyProtection="1" quotePrefix="1">
      <alignment horizontal="left"/>
      <protection hidden="1"/>
    </xf>
    <xf numFmtId="0" fontId="63" fillId="33" borderId="10" xfId="0" applyFont="1" applyFill="1" applyBorder="1" applyAlignment="1" applyProtection="1">
      <alignment horizontal="left"/>
      <protection hidden="1"/>
    </xf>
    <xf numFmtId="0" fontId="70" fillId="0" borderId="12" xfId="0" applyFont="1" applyBorder="1" applyAlignment="1" applyProtection="1">
      <alignment horizontal="center"/>
      <protection hidden="1"/>
    </xf>
    <xf numFmtId="0" fontId="71" fillId="0" borderId="0" xfId="0" applyFont="1" applyAlignment="1" applyProtection="1">
      <alignment horizontal="left" vertical="top" wrapText="1"/>
      <protection hidden="1"/>
    </xf>
    <xf numFmtId="14" fontId="57" fillId="33" borderId="10" xfId="0" applyNumberFormat="1" applyFont="1" applyFill="1" applyBorder="1" applyAlignment="1" applyProtection="1">
      <alignment horizontal="center" wrapText="1"/>
      <protection hidden="1"/>
    </xf>
    <xf numFmtId="0" fontId="57" fillId="33" borderId="0" xfId="0" applyFont="1" applyFill="1" applyAlignment="1" applyProtection="1">
      <alignment horizontal="left" wrapText="1"/>
      <protection hidden="1"/>
    </xf>
    <xf numFmtId="49" fontId="58" fillId="33" borderId="10" xfId="0" applyNumberFormat="1" applyFont="1" applyFill="1" applyBorder="1" applyAlignment="1" applyProtection="1">
      <alignment horizontal="right"/>
      <protection hidden="1"/>
    </xf>
    <xf numFmtId="0" fontId="60" fillId="33" borderId="10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center"/>
      <protection hidden="1"/>
    </xf>
    <xf numFmtId="0" fontId="65" fillId="33" borderId="34" xfId="0" applyFont="1" applyFill="1" applyBorder="1" applyAlignment="1" applyProtection="1">
      <alignment horizontal="center" vertical="center"/>
      <protection hidden="1"/>
    </xf>
    <xf numFmtId="0" fontId="65" fillId="33" borderId="21" xfId="0" applyFont="1" applyFill="1" applyBorder="1" applyAlignment="1" applyProtection="1">
      <alignment horizontal="center" vertical="center"/>
      <protection hidden="1"/>
    </xf>
    <xf numFmtId="0" fontId="65" fillId="33" borderId="22" xfId="0" applyFont="1" applyFill="1" applyBorder="1" applyAlignment="1" applyProtection="1">
      <alignment horizontal="center" vertical="center"/>
      <protection hidden="1"/>
    </xf>
    <xf numFmtId="0" fontId="69" fillId="34" borderId="10" xfId="56" applyNumberFormat="1" applyFont="1" applyFill="1" applyBorder="1" applyAlignment="1" applyProtection="1">
      <alignment horizontal="left" wrapText="1"/>
      <protection hidden="1" locked="0"/>
    </xf>
    <xf numFmtId="0" fontId="66" fillId="33" borderId="27" xfId="0" applyFont="1" applyFill="1" applyBorder="1" applyAlignment="1" applyProtection="1">
      <alignment horizontal="justify" vertical="center" wrapText="1"/>
      <protection hidden="1"/>
    </xf>
    <xf numFmtId="0" fontId="66" fillId="33" borderId="12" xfId="0" applyFont="1" applyFill="1" applyBorder="1" applyAlignment="1" applyProtection="1">
      <alignment horizontal="justify" vertical="center" wrapText="1"/>
      <protection hidden="1"/>
    </xf>
    <xf numFmtId="0" fontId="66" fillId="33" borderId="28" xfId="0" applyFont="1" applyFill="1" applyBorder="1" applyAlignment="1" applyProtection="1">
      <alignment horizontal="justify" vertical="center" wrapText="1"/>
      <protection hidden="1"/>
    </xf>
    <xf numFmtId="0" fontId="66" fillId="33" borderId="31" xfId="0" applyFont="1" applyFill="1" applyBorder="1" applyAlignment="1" applyProtection="1">
      <alignment horizontal="justify" vertical="center" wrapText="1"/>
      <protection hidden="1"/>
    </xf>
    <xf numFmtId="0" fontId="66" fillId="33" borderId="0" xfId="0" applyFont="1" applyFill="1" applyBorder="1" applyAlignment="1" applyProtection="1">
      <alignment horizontal="justify" vertical="center" wrapText="1"/>
      <protection hidden="1"/>
    </xf>
    <xf numFmtId="0" fontId="66" fillId="33" borderId="32" xfId="0" applyFont="1" applyFill="1" applyBorder="1" applyAlignment="1" applyProtection="1">
      <alignment horizontal="justify" vertical="center" wrapText="1"/>
      <protection hidden="1"/>
    </xf>
    <xf numFmtId="0" fontId="66" fillId="33" borderId="29" xfId="0" applyFont="1" applyFill="1" applyBorder="1" applyAlignment="1" applyProtection="1">
      <alignment horizontal="justify" vertical="center" wrapText="1"/>
      <protection hidden="1"/>
    </xf>
    <xf numFmtId="0" fontId="66" fillId="33" borderId="10" xfId="0" applyFont="1" applyFill="1" applyBorder="1" applyAlignment="1" applyProtection="1">
      <alignment horizontal="justify" vertical="center" wrapText="1"/>
      <protection hidden="1"/>
    </xf>
    <xf numFmtId="0" fontId="66" fillId="33" borderId="30" xfId="0" applyFont="1" applyFill="1" applyBorder="1" applyAlignment="1" applyProtection="1">
      <alignment horizontal="justify" vertical="center" wrapText="1"/>
      <protection hidden="1"/>
    </xf>
    <xf numFmtId="0" fontId="57" fillId="33" borderId="0" xfId="0" applyFont="1" applyFill="1" applyAlignment="1" applyProtection="1">
      <alignment horizontal="left" vertical="top" wrapText="1"/>
      <protection hidden="1"/>
    </xf>
    <xf numFmtId="0" fontId="58" fillId="33" borderId="11" xfId="0" applyFont="1" applyFill="1" applyBorder="1" applyAlignment="1" applyProtection="1">
      <alignment horizontal="left"/>
      <protection hidden="1"/>
    </xf>
    <xf numFmtId="0" fontId="60" fillId="33" borderId="0" xfId="0" applyFont="1" applyFill="1" applyAlignment="1" applyProtection="1">
      <alignment horizontal="center" wrapText="1"/>
      <protection hidden="1"/>
    </xf>
    <xf numFmtId="0" fontId="71" fillId="0" borderId="0" xfId="0" applyFont="1" applyAlignment="1" applyProtection="1">
      <alignment horizontal="center" wrapText="1"/>
      <protection hidden="1"/>
    </xf>
    <xf numFmtId="0" fontId="57" fillId="33" borderId="10" xfId="0" applyFont="1" applyFill="1" applyBorder="1" applyAlignment="1" applyProtection="1">
      <alignment horizontal="center"/>
      <protection hidden="1"/>
    </xf>
    <xf numFmtId="0" fontId="65" fillId="33" borderId="13" xfId="0" applyFont="1" applyFill="1" applyBorder="1" applyAlignment="1" applyProtection="1">
      <alignment horizontal="center" vertical="center" wrapText="1"/>
      <protection hidden="1"/>
    </xf>
    <xf numFmtId="0" fontId="65" fillId="33" borderId="23" xfId="0" applyFont="1" applyFill="1" applyBorder="1" applyAlignment="1" applyProtection="1">
      <alignment horizontal="center" vertical="center" wrapText="1"/>
      <protection hidden="1"/>
    </xf>
    <xf numFmtId="0" fontId="65" fillId="33" borderId="24" xfId="0" applyFont="1" applyFill="1" applyBorder="1" applyAlignment="1" applyProtection="1">
      <alignment horizontal="center" vertical="center" wrapText="1"/>
      <protection hidden="1"/>
    </xf>
    <xf numFmtId="0" fontId="65" fillId="33" borderId="25" xfId="0" applyFont="1" applyFill="1" applyBorder="1" applyAlignment="1" applyProtection="1">
      <alignment horizontal="center" vertical="center" wrapText="1"/>
      <protection hidden="1"/>
    </xf>
    <xf numFmtId="0" fontId="66" fillId="33" borderId="12" xfId="0" applyFont="1" applyFill="1" applyBorder="1" applyAlignment="1" applyProtection="1">
      <alignment horizontal="center" vertical="top"/>
      <protection hidden="1"/>
    </xf>
    <xf numFmtId="0" fontId="65" fillId="0" borderId="0" xfId="0" applyFont="1" applyFill="1" applyBorder="1" applyAlignment="1" applyProtection="1">
      <alignment horizontal="left" wrapText="1"/>
      <protection hidden="1"/>
    </xf>
    <xf numFmtId="0" fontId="65" fillId="0" borderId="10" xfId="0" applyFont="1" applyFill="1" applyBorder="1" applyAlignment="1" applyProtection="1">
      <alignment horizontal="left" wrapText="1"/>
      <protection hidden="1"/>
    </xf>
    <xf numFmtId="0" fontId="58" fillId="33" borderId="0" xfId="0" applyFont="1" applyFill="1" applyBorder="1" applyAlignment="1" applyProtection="1">
      <alignment horizontal="left" wrapText="1"/>
      <protection hidden="1"/>
    </xf>
    <xf numFmtId="0" fontId="58" fillId="33" borderId="10" xfId="0" applyFont="1" applyFill="1" applyBorder="1" applyAlignment="1" applyProtection="1">
      <alignment horizontal="left"/>
      <protection hidden="1"/>
    </xf>
    <xf numFmtId="0" fontId="65" fillId="33" borderId="35" xfId="0" applyFont="1" applyFill="1" applyBorder="1" applyAlignment="1" applyProtection="1">
      <alignment horizontal="center" vertical="center" wrapText="1"/>
      <protection hidden="1"/>
    </xf>
    <xf numFmtId="0" fontId="57" fillId="33" borderId="10" xfId="0" applyFont="1" applyFill="1" applyBorder="1" applyAlignment="1" applyProtection="1">
      <alignment horizontal="left" wrapText="1"/>
      <protection hidden="1"/>
    </xf>
    <xf numFmtId="49" fontId="58" fillId="33" borderId="11" xfId="0" applyNumberFormat="1" applyFont="1" applyFill="1" applyBorder="1" applyAlignment="1" applyProtection="1">
      <alignment horizontal="right" wrapText="1"/>
      <protection hidden="1"/>
    </xf>
    <xf numFmtId="0" fontId="65" fillId="33" borderId="2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85725</xdr:colOff>
      <xdr:row>139</xdr:row>
      <xdr:rowOff>238125</xdr:rowOff>
    </xdr:from>
    <xdr:to>
      <xdr:col>34</xdr:col>
      <xdr:colOff>104775</xdr:colOff>
      <xdr:row>147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4956750"/>
          <a:ext cx="1724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142</xdr:row>
      <xdr:rowOff>95250</xdr:rowOff>
    </xdr:from>
    <xdr:to>
      <xdr:col>18</xdr:col>
      <xdr:colOff>114300</xdr:colOff>
      <xdr:row>147</xdr:row>
      <xdr:rowOff>200025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rcRect l="7118" t="3570" r="7467" b="4273"/>
        <a:stretch>
          <a:fillRect/>
        </a:stretch>
      </xdr:blipFill>
      <xdr:spPr>
        <a:xfrm>
          <a:off x="2419350" y="35480625"/>
          <a:ext cx="1047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169</xdr:row>
      <xdr:rowOff>66675</xdr:rowOff>
    </xdr:from>
    <xdr:to>
      <xdr:col>5</xdr:col>
      <xdr:colOff>47625</xdr:colOff>
      <xdr:row>169</xdr:row>
      <xdr:rowOff>666750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06146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2"/>
  <sheetViews>
    <sheetView tabSelected="1" view="pageLayout" zoomScale="90" zoomScaleNormal="115" zoomScaleSheetLayoutView="100" zoomScalePageLayoutView="90" workbookViewId="0" topLeftCell="A1">
      <selection activeCell="A7" sqref="A7:AL7"/>
    </sheetView>
  </sheetViews>
  <sheetFormatPr defaultColWidth="2.28125" defaultRowHeight="15"/>
  <cols>
    <col min="1" max="1" width="7.421875" style="26" bestFit="1" customWidth="1"/>
    <col min="2" max="10" width="2.28125" style="26" customWidth="1"/>
    <col min="11" max="11" width="5.57421875" style="26" bestFit="1" customWidth="1"/>
    <col min="12" max="12" width="3.28125" style="26" bestFit="1" customWidth="1"/>
    <col min="13" max="14" width="2.28125" style="26" customWidth="1"/>
    <col min="15" max="15" width="2.00390625" style="26" customWidth="1"/>
    <col min="16" max="18" width="2.28125" style="26" customWidth="1"/>
    <col min="19" max="20" width="2.28125" style="37" customWidth="1"/>
    <col min="21" max="22" width="2.28125" style="26" customWidth="1"/>
    <col min="23" max="23" width="1.28515625" style="26" customWidth="1"/>
    <col min="24" max="26" width="2.28125" style="26" customWidth="1"/>
    <col min="27" max="27" width="3.421875" style="26" customWidth="1"/>
    <col min="28" max="28" width="2.28125" style="26" customWidth="1"/>
    <col min="29" max="29" width="1.421875" style="26" customWidth="1"/>
    <col min="30" max="30" width="2.28125" style="26" customWidth="1"/>
    <col min="31" max="31" width="2.8515625" style="26" customWidth="1"/>
    <col min="32" max="32" width="2.421875" style="26" customWidth="1"/>
    <col min="33" max="33" width="2.28125" style="26" customWidth="1"/>
    <col min="34" max="34" width="1.7109375" style="26" customWidth="1"/>
    <col min="35" max="35" width="3.421875" style="26" customWidth="1"/>
    <col min="36" max="36" width="3.00390625" style="26" customWidth="1"/>
    <col min="37" max="38" width="2.28125" style="26" customWidth="1"/>
    <col min="39" max="39" width="2.28125" style="30" customWidth="1"/>
    <col min="40" max="16384" width="2.28125" style="26" customWidth="1"/>
  </cols>
  <sheetData>
    <row r="1" spans="1:39" ht="1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10" t="s">
        <v>72</v>
      </c>
      <c r="Q1" s="110"/>
      <c r="R1" s="110"/>
      <c r="S1" s="110"/>
      <c r="T1" s="110"/>
      <c r="U1" s="110"/>
      <c r="V1" s="111"/>
      <c r="W1" s="111"/>
      <c r="X1" s="111"/>
      <c r="Y1" s="111"/>
      <c r="Z1" s="111"/>
      <c r="AA1" s="111"/>
      <c r="AB1" s="111"/>
      <c r="AC1" s="111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24.75" customHeight="1">
      <c r="A2" s="201" t="s">
        <v>62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</row>
    <row r="3" spans="1:39" ht="16.5" customHeight="1">
      <c r="A3" s="112" t="s">
        <v>122</v>
      </c>
      <c r="B3" s="112"/>
      <c r="C3" s="11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3"/>
      <c r="AC3" s="23"/>
      <c r="AD3" s="175"/>
      <c r="AE3" s="175"/>
      <c r="AF3" s="175"/>
      <c r="AG3" s="175"/>
      <c r="AH3" s="175"/>
      <c r="AI3" s="175"/>
      <c r="AJ3" s="177" t="s">
        <v>103</v>
      </c>
      <c r="AK3" s="178"/>
      <c r="AL3" s="178"/>
      <c r="AM3" s="22"/>
    </row>
    <row r="4" spans="1:39" ht="27" customHeight="1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22"/>
    </row>
    <row r="5" spans="1:39" ht="15" customHeight="1">
      <c r="A5" s="90" t="s">
        <v>107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22"/>
    </row>
    <row r="6" spans="1:39" ht="12.75" customHeight="1">
      <c r="A6" s="90" t="str">
        <f>VLOOKUP($A$5,$A$177:$C$179,2,0)</f>
        <v>действующего на основании доверенности от 20.03.2024  № 26-03/2024 с одной стороны, и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22"/>
    </row>
    <row r="7" spans="1:41" s="64" customFormat="1" ht="18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63"/>
      <c r="AO7" s="69"/>
    </row>
    <row r="8" spans="1:39" ht="8.25" customHeight="1">
      <c r="A8" s="179" t="s">
        <v>99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27"/>
    </row>
    <row r="9" spans="1:39" ht="12.75" customHeight="1">
      <c r="A9" s="89" t="s">
        <v>23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27"/>
    </row>
    <row r="10" spans="1:39" ht="24.7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27"/>
    </row>
    <row r="11" spans="1:39" s="29" customFormat="1" ht="9.75" customHeight="1">
      <c r="A11" s="179" t="s">
        <v>100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27"/>
    </row>
    <row r="12" spans="1:39" s="29" customFormat="1" ht="18.75" customHeight="1">
      <c r="A12" s="108" t="s">
        <v>58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27"/>
    </row>
    <row r="13" spans="1:39" s="29" customFormat="1" ht="8.25" customHeight="1">
      <c r="A13" s="146" t="s">
        <v>69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27"/>
    </row>
    <row r="14" spans="1:39" s="29" customFormat="1" ht="12" customHeight="1">
      <c r="A14" s="107" t="s">
        <v>68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27"/>
    </row>
    <row r="15" spans="1:39" s="29" customFormat="1" ht="13.5" customHeight="1">
      <c r="A15" s="109" t="s">
        <v>24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27"/>
    </row>
    <row r="16" spans="1:39" s="29" customFormat="1" ht="15">
      <c r="A16" s="107" t="s">
        <v>25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27"/>
    </row>
    <row r="17" spans="1:39" s="29" customFormat="1" ht="27.75" customHeight="1">
      <c r="A17" s="107" t="s">
        <v>27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27"/>
    </row>
    <row r="18" spans="1:39" s="29" customFormat="1" ht="13.5" customHeight="1">
      <c r="A18" s="22" t="s">
        <v>57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56">
        <v>1</v>
      </c>
      <c r="N18" s="156"/>
      <c r="O18" s="28" t="s">
        <v>26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39" s="29" customFormat="1" ht="14.25" customHeight="1">
      <c r="A19" s="107" t="s">
        <v>28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</row>
    <row r="20" spans="1:39" s="29" customFormat="1" ht="27.75" customHeight="1">
      <c r="A20" s="107" t="s">
        <v>29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s="29" customFormat="1" ht="12" customHeight="1">
      <c r="A21" s="109" t="s">
        <v>30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22"/>
    </row>
    <row r="22" spans="1:39" s="29" customFormat="1" ht="51" customHeight="1">
      <c r="A22" s="107" t="s">
        <v>92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</row>
    <row r="23" spans="1:39" s="29" customFormat="1" ht="14.25" customHeight="1">
      <c r="A23" s="176" t="s">
        <v>63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22"/>
    </row>
    <row r="24" spans="1:39" s="29" customFormat="1" ht="9" customHeight="1">
      <c r="A24" s="140" t="s">
        <v>31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2"/>
      <c r="R24" s="140" t="s">
        <v>32</v>
      </c>
      <c r="S24" s="141"/>
      <c r="T24" s="142"/>
      <c r="U24" s="140" t="s">
        <v>83</v>
      </c>
      <c r="V24" s="141"/>
      <c r="W24" s="141"/>
      <c r="X24" s="141"/>
      <c r="Y24" s="142"/>
      <c r="Z24" s="140" t="s">
        <v>84</v>
      </c>
      <c r="AA24" s="141"/>
      <c r="AB24" s="141"/>
      <c r="AC24" s="141"/>
      <c r="AD24" s="142"/>
      <c r="AE24" s="140" t="s">
        <v>85</v>
      </c>
      <c r="AF24" s="141"/>
      <c r="AG24" s="141"/>
      <c r="AH24" s="142"/>
      <c r="AI24" s="140" t="s">
        <v>82</v>
      </c>
      <c r="AJ24" s="141"/>
      <c r="AK24" s="141"/>
      <c r="AL24" s="142"/>
      <c r="AM24" s="14"/>
    </row>
    <row r="25" spans="1:39" s="29" customFormat="1" ht="25.5" customHeight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43"/>
      <c r="S25" s="144"/>
      <c r="T25" s="145"/>
      <c r="U25" s="143"/>
      <c r="V25" s="144"/>
      <c r="W25" s="144"/>
      <c r="X25" s="144"/>
      <c r="Y25" s="145"/>
      <c r="Z25" s="143"/>
      <c r="AA25" s="144"/>
      <c r="AB25" s="144"/>
      <c r="AC25" s="144"/>
      <c r="AD25" s="145"/>
      <c r="AE25" s="143"/>
      <c r="AF25" s="144"/>
      <c r="AG25" s="144"/>
      <c r="AH25" s="145"/>
      <c r="AI25" s="143"/>
      <c r="AJ25" s="144"/>
      <c r="AK25" s="144"/>
      <c r="AL25" s="145"/>
      <c r="AM25" s="14"/>
    </row>
    <row r="26" spans="1:39" s="29" customFormat="1" ht="10.5" customHeight="1">
      <c r="A26" s="190" t="s">
        <v>102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2"/>
      <c r="R26" s="157">
        <f>M18</f>
        <v>1</v>
      </c>
      <c r="S26" s="158"/>
      <c r="T26" s="159"/>
      <c r="U26" s="147">
        <v>14.4</v>
      </c>
      <c r="V26" s="148"/>
      <c r="W26" s="148"/>
      <c r="X26" s="148"/>
      <c r="Y26" s="149"/>
      <c r="Z26" s="147">
        <f>R26*U26</f>
        <v>14.4</v>
      </c>
      <c r="AA26" s="148"/>
      <c r="AB26" s="148"/>
      <c r="AC26" s="148"/>
      <c r="AD26" s="149"/>
      <c r="AE26" s="147">
        <f>ROUND(Z26*0.2,2)</f>
        <v>2.88</v>
      </c>
      <c r="AF26" s="148"/>
      <c r="AG26" s="148"/>
      <c r="AH26" s="149"/>
      <c r="AI26" s="147">
        <f>Z26+AE26</f>
        <v>17.28</v>
      </c>
      <c r="AJ26" s="148"/>
      <c r="AK26" s="148"/>
      <c r="AL26" s="149"/>
      <c r="AM26" s="14"/>
    </row>
    <row r="27" spans="1:39" s="29" customFormat="1" ht="10.5" customHeight="1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60"/>
      <c r="S27" s="161"/>
      <c r="T27" s="162"/>
      <c r="U27" s="150"/>
      <c r="V27" s="151"/>
      <c r="W27" s="151"/>
      <c r="X27" s="151"/>
      <c r="Y27" s="152"/>
      <c r="Z27" s="150"/>
      <c r="AA27" s="151"/>
      <c r="AB27" s="151"/>
      <c r="AC27" s="151"/>
      <c r="AD27" s="152"/>
      <c r="AE27" s="150"/>
      <c r="AF27" s="151"/>
      <c r="AG27" s="151"/>
      <c r="AH27" s="152"/>
      <c r="AI27" s="150"/>
      <c r="AJ27" s="151"/>
      <c r="AK27" s="151"/>
      <c r="AL27" s="152"/>
      <c r="AM27" s="14"/>
    </row>
    <row r="28" spans="1:39" s="29" customFormat="1" ht="9.75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8"/>
      <c r="R28" s="163"/>
      <c r="S28" s="164"/>
      <c r="T28" s="165"/>
      <c r="U28" s="153"/>
      <c r="V28" s="154"/>
      <c r="W28" s="154"/>
      <c r="X28" s="154"/>
      <c r="Y28" s="155"/>
      <c r="Z28" s="153"/>
      <c r="AA28" s="154"/>
      <c r="AB28" s="154"/>
      <c r="AC28" s="154"/>
      <c r="AD28" s="155"/>
      <c r="AE28" s="153"/>
      <c r="AF28" s="154"/>
      <c r="AG28" s="154"/>
      <c r="AH28" s="155"/>
      <c r="AI28" s="153"/>
      <c r="AJ28" s="154"/>
      <c r="AK28" s="154"/>
      <c r="AL28" s="155"/>
      <c r="AM28" s="14"/>
    </row>
    <row r="29" spans="1:39" s="29" customFormat="1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/>
    </row>
    <row r="30" spans="1:39" s="29" customFormat="1" ht="12" customHeight="1">
      <c r="A30" s="107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22"/>
      <c r="Q30" s="22"/>
      <c r="R30" s="178" t="str">
        <f>SUBSTITUTE(PROPER(INDEX(n_4,MID(TEXT(AI26,n0),1,1)+1)&amp;INDEX(n0x,MID(TEXT(AI26,n0),2,1)+1,MID(TEXT(AI26,n0),3,1)+1)&amp;IF(-MID(TEXT(AI26,n0),1,3),"миллиард"&amp;VLOOKUP(MID(TEXT(AI26,n0),3,1)*AND(MID(TEXT(AI26,n0),2,1)-1),мил,2),"")&amp;INDEX(n_4,MID(TEXT(AI26,n0),4,1)+1)&amp;INDEX(n0x,MID(TEXT(AI26,n0),5,1)+1,MID(TEXT(AI26,n0),6,1)+1)&amp;IF(-MID(TEXT(AI26,n0),4,3),"миллион"&amp;VLOOKUP(MID(TEXT(AI26,n0),6,1)*AND(MID(TEXT(AI26,n0),5,1)-1),мил,2),"")&amp;INDEX(n_4,MID(TEXT(AI26,n0),7,1)+1)&amp;INDEX(n1x,MID(TEXT(AI26,n0),8,1)+1,MID(TEXT(AI26,n0),9,1)+1)&amp;IF(-MID(TEXT(AI26,n0),7,3),VLOOKUP(MID(TEXT(AI26,n0),9,1)*AND(MID(TEXT(AI26,n0),8,1)-1),тыс,2),"")&amp;INDEX(n_4,MID(TEXT(AI26,n0),10,1)+1)&amp;INDEX(n0x,MID(TEXT(AI26,n0),11,1)+1,MID(TEXT(AI26,n0),12,1)+1)),"z"," ")&amp;IF(TRUNC(TEXT(AI26,n0)),"","Ноль ")&amp;"рубл"&amp;VLOOKUP(MOD(MAX(MOD(MID(TEXT(AI26,n0),11,2)-11,100),9),10),{0,"ь ";1,"я ";4,"ей "},2)&amp;RIGHT(TEXT(AI26,n0),2)&amp;" копе"&amp;VLOOKUP(MOD(MAX(MOD(RIGHT(TEXT(AI26,n0),2)-11,100),9),10),{0,"йка";1,"йки";4,"ек"},2)</f>
        <v>Семнадцать рублей 28 копеек</v>
      </c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22" t="s">
        <v>33</v>
      </c>
      <c r="AM30" s="22"/>
    </row>
    <row r="31" spans="1:39" s="29" customFormat="1" ht="15">
      <c r="A31" s="107" t="s">
        <v>35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78" t="str">
        <f>SUBSTITUTE(PROPER(INDEX(n_4,MID(TEXT(AE26,n0),1,1)+1)&amp;INDEX(n0x,MID(TEXT(AE26,n0),2,1)+1,MID(TEXT(AE26,n0),3,1)+1)&amp;IF(-MID(TEXT(AE26,n0),1,3),"миллиард"&amp;VLOOKUP(MID(TEXT(AE26,n0),3,1)*AND(MID(TEXT(AE26,n0),2,1)-1),мил,2),"")&amp;INDEX(n_4,MID(TEXT(AE26,n0),4,1)+1)&amp;INDEX(n0x,MID(TEXT(AE26,n0),5,1)+1,MID(TEXT(AE26,n0),6,1)+1)&amp;IF(-MID(TEXT(AE26,n0),4,3),"миллион"&amp;VLOOKUP(MID(TEXT(AE26,n0),6,1)*AND(MID(TEXT(AE26,n0),5,1)-1),мил,2),"")&amp;INDEX(n_4,MID(TEXT(AE26,n0),7,1)+1)&amp;INDEX(n1x,MID(TEXT(AE26,n0),8,1)+1,MID(TEXT(AE26,n0),9,1)+1)&amp;IF(-MID(TEXT(AE26,n0),7,3),VLOOKUP(MID(TEXT(AE26,n0),9,1)*AND(MID(TEXT(AE26,n0),8,1)-1),тыс,2),"")&amp;INDEX(n_4,MID(TEXT(AE26,n0),10,1)+1)&amp;INDEX(n0x,MID(TEXT(AE26,n0),11,1)+1,MID(TEXT(AE26,n0),12,1)+1)),"z"," ")&amp;IF(TRUNC(TEXT(AE26,n0)),"","Ноль ")&amp;"рубл"&amp;VLOOKUP(MOD(MAX(MOD(MID(TEXT(AE26,n0),11,2)-11,100),9),10),{0,"ь ";1,"я ";4,"ей "},2)&amp;RIGHT(TEXT(AE26,n0),2)&amp;" копе"&amp;VLOOKUP(MOD(MAX(MOD(RIGHT(TEXT(AE26,n0),2)-11,100),9),10),{0,"йка";1,"йки";4,"ек"},2)</f>
        <v>Два рубля 88 копеек</v>
      </c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22"/>
      <c r="AM31" s="22"/>
    </row>
    <row r="32" spans="1:39" s="29" customFormat="1" ht="49.5" customHeight="1">
      <c r="A32" s="107" t="s">
        <v>64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</row>
    <row r="33" spans="1:39" s="29" customFormat="1" ht="25.5" customHeight="1">
      <c r="A33" s="107" t="s">
        <v>67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</row>
    <row r="34" spans="1:39" s="29" customFormat="1" ht="24" customHeight="1">
      <c r="A34" s="107" t="s">
        <v>65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</row>
    <row r="35" spans="1:39" s="29" customFormat="1" ht="14.25" customHeight="1">
      <c r="A35" s="107" t="s">
        <v>66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27"/>
    </row>
    <row r="36" spans="1:39" s="31" customFormat="1" ht="11.25" customHeight="1">
      <c r="A36" s="114" t="s">
        <v>36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48"/>
    </row>
    <row r="37" spans="1:39" s="29" customFormat="1" ht="11.25" customHeight="1">
      <c r="A37" s="107" t="s">
        <v>37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45"/>
    </row>
    <row r="38" spans="1:39" s="29" customFormat="1" ht="12.75" customHeight="1">
      <c r="A38" s="89" t="s">
        <v>38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72"/>
    </row>
    <row r="39" spans="1:39" s="29" customFormat="1" ht="11.25" customHeight="1">
      <c r="A39" s="89" t="s">
        <v>39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72"/>
    </row>
    <row r="40" spans="1:39" s="29" customFormat="1" ht="26.25" customHeight="1">
      <c r="A40" s="89" t="s">
        <v>98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</row>
    <row r="41" spans="1:39" s="29" customFormat="1" ht="40.5" customHeight="1">
      <c r="A41" s="89" t="s">
        <v>96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</row>
    <row r="42" spans="1:39" s="29" customFormat="1" ht="26.25" customHeight="1">
      <c r="A42" s="89" t="s">
        <v>97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</row>
    <row r="43" spans="1:39" s="29" customFormat="1" ht="40.5" customHeight="1">
      <c r="A43" s="89" t="s">
        <v>40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61"/>
    </row>
    <row r="44" spans="1:39" s="29" customFormat="1" ht="14.25" customHeight="1">
      <c r="A44" s="89" t="s">
        <v>41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</row>
    <row r="45" spans="1:39" s="29" customFormat="1" ht="65.25" customHeight="1">
      <c r="A45" s="89" t="s">
        <v>105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22"/>
    </row>
    <row r="46" spans="1:39" s="29" customFormat="1" ht="12" customHeight="1">
      <c r="A46" s="89" t="s">
        <v>42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22"/>
    </row>
    <row r="47" spans="1:39" s="29" customFormat="1" ht="65.25" customHeight="1">
      <c r="A47" s="89" t="s">
        <v>95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22"/>
    </row>
    <row r="48" spans="1:39" s="29" customFormat="1" ht="26.25" customHeight="1">
      <c r="A48" s="89" t="s">
        <v>59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22"/>
    </row>
    <row r="49" spans="1:39" s="29" customFormat="1" ht="51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22"/>
    </row>
    <row r="50" spans="1:39" s="29" customFormat="1" ht="42" customHeight="1">
      <c r="A50" s="89" t="s">
        <v>60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22"/>
    </row>
    <row r="51" spans="1:39" s="29" customFormat="1" ht="12" customHeight="1">
      <c r="A51" s="109" t="s">
        <v>43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22"/>
    </row>
    <row r="52" spans="1:39" ht="29.25" customHeight="1">
      <c r="A52" s="107" t="s">
        <v>44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22"/>
    </row>
    <row r="53" spans="1:39" s="33" customFormat="1" ht="12.75" customHeight="1">
      <c r="A53" s="114" t="s">
        <v>45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22"/>
    </row>
    <row r="54" spans="1:39" ht="13.5" customHeight="1">
      <c r="A54" s="89" t="s">
        <v>93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22"/>
    </row>
    <row r="55" spans="1:39" ht="24.75" customHeight="1">
      <c r="A55" s="89" t="s">
        <v>46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22"/>
    </row>
    <row r="56" spans="1:39" ht="39.75" customHeight="1">
      <c r="A56" s="89" t="s">
        <v>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22"/>
    </row>
    <row r="57" spans="1:39" ht="40.5" customHeight="1">
      <c r="A57" s="89" t="s">
        <v>48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22"/>
    </row>
    <row r="58" spans="1:39" ht="15.75" customHeight="1">
      <c r="A58" s="89" t="s">
        <v>49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22"/>
    </row>
    <row r="59" spans="1:39" ht="14.25" customHeight="1">
      <c r="A59" s="89" t="s">
        <v>50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22"/>
    </row>
    <row r="60" spans="1:39" ht="11.25" customHeight="1">
      <c r="A60" s="109" t="s">
        <v>51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22"/>
    </row>
    <row r="61" spans="1:39" ht="12" customHeight="1">
      <c r="A61" s="109" t="s">
        <v>53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 t="s">
        <v>52</v>
      </c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22"/>
    </row>
    <row r="62" spans="1:39" s="54" customFormat="1" ht="49.5" customHeight="1">
      <c r="A62" s="90">
        <f>A7</f>
        <v>0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59"/>
      <c r="S62" s="47"/>
      <c r="T62" s="107" t="s">
        <v>117</v>
      </c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76"/>
    </row>
    <row r="63" spans="1:39" ht="3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46"/>
      <c r="M63" s="46"/>
      <c r="N63" s="46"/>
      <c r="O63" s="46"/>
      <c r="P63" s="46"/>
      <c r="Q63" s="46"/>
      <c r="R63" s="32"/>
      <c r="S63" s="47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1:39" ht="12.75" customHeight="1">
      <c r="A64" s="108" t="s">
        <v>56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32"/>
      <c r="S64" s="47"/>
      <c r="T64" s="107" t="s">
        <v>106</v>
      </c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22"/>
    </row>
    <row r="65" spans="1:39" ht="27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32"/>
      <c r="S65" s="47"/>
      <c r="T65" s="89" t="s">
        <v>118</v>
      </c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22"/>
    </row>
    <row r="66" spans="1:39" ht="11.25" customHeight="1">
      <c r="A66" s="108" t="s">
        <v>61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34"/>
      <c r="S66" s="47"/>
      <c r="T66" s="107" t="s">
        <v>61</v>
      </c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</row>
    <row r="67" spans="1:39" s="43" customFormat="1" ht="24.7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42"/>
      <c r="S67" s="53"/>
      <c r="T67" s="122" t="s">
        <v>119</v>
      </c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75"/>
    </row>
    <row r="68" spans="1:39" ht="14.2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32"/>
      <c r="S68" s="47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22"/>
    </row>
    <row r="69" spans="1:39" ht="13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32"/>
      <c r="S69" s="47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22"/>
    </row>
    <row r="70" spans="1:39" ht="6.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32"/>
      <c r="S70" s="47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22"/>
    </row>
    <row r="71" spans="1:39" ht="20.2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32"/>
      <c r="S71" s="47"/>
      <c r="T71" s="122" t="s">
        <v>120</v>
      </c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22"/>
    </row>
    <row r="72" spans="1:39" ht="10.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32"/>
      <c r="S72" s="47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22"/>
    </row>
    <row r="73" spans="1:39" ht="3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2"/>
      <c r="S73" s="22"/>
      <c r="T73" s="96" t="str">
        <f>VLOOKUP($A$5,$A$177:$C$179,3,0)</f>
        <v>Начальник Солигорского межрайонного 
отдела Минского областного 
управления Госпромнадзора
___________________________С.И.Трубельник</v>
      </c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22"/>
    </row>
    <row r="74" spans="1:39" ht="28.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27"/>
      <c r="S74" s="22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22"/>
    </row>
    <row r="75" spans="1:39" ht="8.25" customHeight="1">
      <c r="A75" s="27"/>
      <c r="B75" s="50" t="s">
        <v>54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2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22"/>
    </row>
    <row r="76" spans="1:39" ht="21" customHeight="1">
      <c r="A76" s="137"/>
      <c r="B76" s="137"/>
      <c r="C76" s="137"/>
      <c r="D76" s="137"/>
      <c r="E76" s="137"/>
      <c r="F76" s="137"/>
      <c r="G76" s="137"/>
      <c r="H76" s="27"/>
      <c r="I76" s="27"/>
      <c r="J76" s="27"/>
      <c r="K76" s="106"/>
      <c r="L76" s="106"/>
      <c r="M76" s="106"/>
      <c r="N76" s="106"/>
      <c r="O76" s="106"/>
      <c r="P76" s="106"/>
      <c r="Q76" s="106"/>
      <c r="R76" s="106"/>
      <c r="S76" s="22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22"/>
    </row>
    <row r="77" spans="1:39" s="36" customFormat="1" ht="10.5">
      <c r="A77" s="35"/>
      <c r="B77" s="35"/>
      <c r="C77" s="50" t="s">
        <v>10</v>
      </c>
      <c r="D77" s="35"/>
      <c r="E77" s="35"/>
      <c r="F77" s="35"/>
      <c r="G77" s="35"/>
      <c r="H77" s="35"/>
      <c r="I77" s="35"/>
      <c r="J77" s="35"/>
      <c r="K77" s="24"/>
      <c r="L77" s="24" t="s">
        <v>55</v>
      </c>
      <c r="M77" s="24"/>
      <c r="N77" s="25"/>
      <c r="O77" s="24"/>
      <c r="P77" s="24"/>
      <c r="Q77" s="24"/>
      <c r="R77" s="24"/>
      <c r="S77" s="24"/>
      <c r="T77" s="24"/>
      <c r="U77" s="24"/>
      <c r="V77" s="25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5"/>
      <c r="AH77" s="24"/>
      <c r="AI77" s="24"/>
      <c r="AJ77" s="24"/>
      <c r="AK77" s="24"/>
      <c r="AL77" s="24"/>
      <c r="AM77" s="24"/>
    </row>
    <row r="78" spans="1:39" ht="15">
      <c r="A78" s="137"/>
      <c r="B78" s="137"/>
      <c r="C78" s="137"/>
      <c r="D78" s="137"/>
      <c r="E78" s="137"/>
      <c r="F78" s="137"/>
      <c r="G78" s="137"/>
      <c r="H78" s="137"/>
      <c r="I78" s="137"/>
      <c r="J78" s="27" t="s">
        <v>103</v>
      </c>
      <c r="K78" s="27"/>
      <c r="L78" s="27"/>
      <c r="M78" s="27"/>
      <c r="N78" s="27"/>
      <c r="O78" s="27"/>
      <c r="P78" s="27"/>
      <c r="Q78" s="27"/>
      <c r="R78" s="27"/>
      <c r="S78" s="22"/>
      <c r="T78" s="184"/>
      <c r="U78" s="184"/>
      <c r="V78" s="184"/>
      <c r="W78" s="184"/>
      <c r="X78" s="184"/>
      <c r="Y78" s="184"/>
      <c r="Z78" s="184"/>
      <c r="AA78" s="184"/>
      <c r="AB78" s="184"/>
      <c r="AC78" s="22" t="s">
        <v>103</v>
      </c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s="54" customFormat="1" ht="15">
      <c r="A79" s="25" t="s">
        <v>11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5" t="s">
        <v>11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s="54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s="54" customFormat="1" ht="15" customHeight="1">
      <c r="A81" s="136" t="s">
        <v>104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6"/>
      <c r="M81" s="16"/>
      <c r="N81" s="16"/>
      <c r="O81" s="16"/>
      <c r="P81" s="16"/>
      <c r="Q81" s="16"/>
      <c r="R81" s="13"/>
      <c r="S81" s="16"/>
      <c r="T81" s="16"/>
      <c r="U81" s="13"/>
      <c r="V81" s="123" t="s">
        <v>1</v>
      </c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3"/>
    </row>
    <row r="82" spans="1:39" s="54" customFormat="1" ht="15">
      <c r="A82" s="132" t="s">
        <v>121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6"/>
      <c r="T82" s="16"/>
      <c r="U82" s="13"/>
      <c r="V82" s="133">
        <f>A62</f>
        <v>0</v>
      </c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"/>
    </row>
    <row r="83" spans="1:39" s="54" customFormat="1" ht="1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6"/>
      <c r="T83" s="16"/>
      <c r="U83" s="1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"/>
    </row>
    <row r="84" spans="1:39" s="54" customFormat="1" ht="1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6"/>
      <c r="T84" s="16"/>
      <c r="U84" s="13"/>
      <c r="V84" s="20" t="s">
        <v>56</v>
      </c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13"/>
    </row>
    <row r="85" spans="1:39" s="54" customFormat="1" ht="1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6"/>
      <c r="T85" s="16"/>
      <c r="U85" s="13"/>
      <c r="V85" s="134">
        <f>A65</f>
        <v>0</v>
      </c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"/>
    </row>
    <row r="86" spans="1:39" s="54" customFormat="1" ht="1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6"/>
      <c r="T86" s="16"/>
      <c r="U86" s="13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"/>
    </row>
    <row r="87" spans="1:39" s="54" customFormat="1" ht="1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6"/>
      <c r="T87" s="16"/>
      <c r="U87" s="13"/>
      <c r="V87" s="135" t="s">
        <v>61</v>
      </c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"/>
    </row>
    <row r="88" spans="1:39" s="54" customFormat="1" ht="54" customHeigh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6"/>
      <c r="T88" s="16"/>
      <c r="U88" s="13"/>
      <c r="V88" s="135">
        <f>A67</f>
        <v>0</v>
      </c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"/>
    </row>
    <row r="89" spans="1:39" s="54" customFormat="1" ht="23.25" customHeigh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6"/>
      <c r="T89" s="16"/>
      <c r="U89" s="13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"/>
    </row>
    <row r="90" spans="1:39" s="54" customFormat="1" ht="1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6"/>
      <c r="T90" s="16"/>
      <c r="U90" s="13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"/>
    </row>
    <row r="91" spans="1:39" s="54" customFormat="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04" t="s">
        <v>2</v>
      </c>
      <c r="O91" s="104"/>
      <c r="P91" s="104"/>
      <c r="Q91" s="104"/>
      <c r="R91" s="104"/>
      <c r="S91" s="124">
        <f>V1</f>
        <v>0</v>
      </c>
      <c r="T91" s="124"/>
      <c r="U91" s="124"/>
      <c r="V91" s="124"/>
      <c r="W91" s="124"/>
      <c r="X91" s="124"/>
      <c r="Y91" s="12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3"/>
    </row>
    <row r="92" spans="1:39" s="54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3"/>
      <c r="N92" s="17" t="s">
        <v>3</v>
      </c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</row>
    <row r="93" spans="1:39" s="54" customFormat="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M93" s="17"/>
      <c r="N93" s="13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3"/>
    </row>
    <row r="94" spans="1:39" s="54" customFormat="1" ht="15">
      <c r="A94" s="18"/>
      <c r="B94" s="105" t="s">
        <v>77</v>
      </c>
      <c r="C94" s="105"/>
      <c r="D94" s="105"/>
      <c r="E94" s="105"/>
      <c r="F94" s="105"/>
      <c r="G94" s="105"/>
      <c r="H94" s="105"/>
      <c r="I94" s="105"/>
      <c r="J94" s="105"/>
      <c r="K94" s="105"/>
      <c r="L94" s="94">
        <f>V1</f>
        <v>0</v>
      </c>
      <c r="M94" s="94"/>
      <c r="N94" s="94"/>
      <c r="O94" s="94"/>
      <c r="P94" s="94"/>
      <c r="Q94" s="94"/>
      <c r="R94" s="94"/>
      <c r="S94" s="94"/>
      <c r="T94" s="94"/>
      <c r="U94" s="14" t="s">
        <v>5</v>
      </c>
      <c r="V94" s="14"/>
      <c r="W94" s="183">
        <f>AD3</f>
        <v>0</v>
      </c>
      <c r="X94" s="183"/>
      <c r="Y94" s="183"/>
      <c r="Z94" s="183"/>
      <c r="AA94" s="183"/>
      <c r="AB94" s="55" t="str">
        <f>AJ3</f>
        <v>2024 г.</v>
      </c>
      <c r="AC94" s="68"/>
      <c r="AD94" s="39"/>
      <c r="AE94" s="14"/>
      <c r="AF94" s="14"/>
      <c r="AG94" s="14"/>
      <c r="AH94" s="14"/>
      <c r="AI94" s="14"/>
      <c r="AJ94" s="14"/>
      <c r="AK94" s="14"/>
      <c r="AL94" s="14"/>
      <c r="AM94" s="13"/>
    </row>
    <row r="95" spans="1:39" s="54" customFormat="1" ht="25.5" customHeight="1">
      <c r="A95" s="70" t="s">
        <v>4</v>
      </c>
      <c r="B95" s="138"/>
      <c r="C95" s="138"/>
      <c r="D95" s="17" t="s">
        <v>4</v>
      </c>
      <c r="E95" s="97"/>
      <c r="F95" s="97"/>
      <c r="G95" s="97"/>
      <c r="H95" s="97"/>
      <c r="I95" s="97"/>
      <c r="J95" s="97"/>
      <c r="K95" s="97"/>
      <c r="L95" s="58" t="str">
        <f>AJ3</f>
        <v>2024 г.</v>
      </c>
      <c r="M95" s="67"/>
      <c r="N95" s="14"/>
      <c r="O95" s="56"/>
      <c r="P95" s="56"/>
      <c r="Q95" s="56"/>
      <c r="R95" s="56"/>
      <c r="S95" s="56"/>
      <c r="T95" s="56"/>
      <c r="U95" s="14"/>
      <c r="V95" s="14"/>
      <c r="W95" s="41"/>
      <c r="X95" s="41"/>
      <c r="Y95" s="41"/>
      <c r="Z95" s="41"/>
      <c r="AA95" s="41"/>
      <c r="AB95" s="41"/>
      <c r="AC95" s="41"/>
      <c r="AD95" s="14"/>
      <c r="AE95" s="14"/>
      <c r="AF95" s="14"/>
      <c r="AG95" s="14"/>
      <c r="AH95" s="14"/>
      <c r="AI95" s="14"/>
      <c r="AJ95" s="14"/>
      <c r="AK95" s="14"/>
      <c r="AL95" s="14"/>
      <c r="AM95" s="13"/>
    </row>
    <row r="96" spans="1:39" s="54" customFormat="1" ht="33" customHeight="1">
      <c r="A96" s="121" t="s">
        <v>87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3"/>
    </row>
    <row r="97" spans="1:39" s="54" customFormat="1" ht="4.5" customHeight="1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</row>
    <row r="98" spans="1:39" s="54" customFormat="1" ht="48" customHeight="1">
      <c r="A98" s="125" t="s">
        <v>79</v>
      </c>
      <c r="B98" s="126"/>
      <c r="C98" s="127"/>
      <c r="D98" s="186" t="s">
        <v>6</v>
      </c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8"/>
      <c r="X98" s="128" t="s">
        <v>7</v>
      </c>
      <c r="Y98" s="129"/>
      <c r="Z98" s="130"/>
      <c r="AA98" s="92" t="s">
        <v>86</v>
      </c>
      <c r="AB98" s="92"/>
      <c r="AC98" s="92"/>
      <c r="AD98" s="92" t="s">
        <v>80</v>
      </c>
      <c r="AE98" s="92"/>
      <c r="AF98" s="92"/>
      <c r="AG98" s="92" t="s">
        <v>81</v>
      </c>
      <c r="AH98" s="92"/>
      <c r="AI98" s="92"/>
      <c r="AJ98" s="92" t="s">
        <v>82</v>
      </c>
      <c r="AK98" s="92"/>
      <c r="AL98" s="131"/>
      <c r="AM98" s="13"/>
    </row>
    <row r="99" spans="1:39" s="54" customFormat="1" ht="47.25" customHeight="1" thickBot="1">
      <c r="A99" s="98" t="s">
        <v>74</v>
      </c>
      <c r="B99" s="99"/>
      <c r="C99" s="100"/>
      <c r="D99" s="115" t="s">
        <v>75</v>
      </c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7"/>
      <c r="X99" s="118">
        <f>M18</f>
        <v>1</v>
      </c>
      <c r="Y99" s="119"/>
      <c r="Z99" s="120"/>
      <c r="AA99" s="101">
        <v>14.4</v>
      </c>
      <c r="AB99" s="101"/>
      <c r="AC99" s="101"/>
      <c r="AD99" s="101">
        <f>X99*AA99</f>
        <v>14.4</v>
      </c>
      <c r="AE99" s="101"/>
      <c r="AF99" s="101"/>
      <c r="AG99" s="101">
        <f>ROUND(AD99*0.2,2)</f>
        <v>2.88</v>
      </c>
      <c r="AH99" s="101"/>
      <c r="AI99" s="101"/>
      <c r="AJ99" s="101">
        <f>AD99+AG99</f>
        <v>17.28</v>
      </c>
      <c r="AK99" s="101"/>
      <c r="AL99" s="102"/>
      <c r="AM99" s="13"/>
    </row>
    <row r="100" spans="1:39" s="54" customFormat="1" ht="15.75" thickBo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4"/>
      <c r="U100" s="14"/>
      <c r="V100" s="14"/>
      <c r="W100" s="14"/>
      <c r="X100" s="19" t="s">
        <v>8</v>
      </c>
      <c r="Y100" s="14"/>
      <c r="Z100" s="14"/>
      <c r="AA100" s="44"/>
      <c r="AB100" s="44"/>
      <c r="AC100" s="44"/>
      <c r="AD100" s="169">
        <f>AD99</f>
        <v>14.4</v>
      </c>
      <c r="AE100" s="169"/>
      <c r="AF100" s="169"/>
      <c r="AG100" s="169">
        <f>AG99</f>
        <v>2.88</v>
      </c>
      <c r="AH100" s="169"/>
      <c r="AI100" s="169"/>
      <c r="AJ100" s="169">
        <f>AJ99</f>
        <v>17.28</v>
      </c>
      <c r="AK100" s="169"/>
      <c r="AL100" s="169"/>
      <c r="AM100" s="13"/>
    </row>
    <row r="101" spans="1:39" s="54" customFormat="1" ht="15">
      <c r="A101" s="171" t="s">
        <v>88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3"/>
    </row>
    <row r="102" spans="1:39" s="54" customFormat="1" ht="15">
      <c r="A102" s="171" t="s">
        <v>78</v>
      </c>
      <c r="B102" s="171"/>
      <c r="C102" s="171"/>
      <c r="D102" s="171"/>
      <c r="E102" s="171"/>
      <c r="F102" s="171"/>
      <c r="G102" s="171"/>
      <c r="H102" s="212" t="str">
        <f>SUBSTITUTE(PROPER(INDEX(n_4,MID(TEXT(AJ100,n0),1,1)+1)&amp;INDEX(n0x,MID(TEXT(AJ100,n0),2,1)+1,MID(TEXT(AJ100,n0),3,1)+1)&amp;IF(-MID(TEXT(AJ100,n0),1,3),"миллиард"&amp;VLOOKUP(MID(TEXT(AJ100,n0),3,1)*AND(MID(TEXT(AJ100,n0),2,1)-1),мил,2),"")&amp;INDEX(n_4,MID(TEXT(AJ100,n0),4,1)+1)&amp;INDEX(n0x,MID(TEXT(AJ100,n0),5,1)+1,MID(TEXT(AJ100,n0),6,1)+1)&amp;IF(-MID(TEXT(AJ100,n0),4,3),"миллион"&amp;VLOOKUP(MID(TEXT(AJ100,n0),6,1)*AND(MID(TEXT(AJ100,n0),5,1)-1),мил,2),"")&amp;INDEX(n_4,MID(TEXT(AJ100,n0),7,1)+1)&amp;INDEX(n1x,MID(TEXT(AJ100,n0),8,1)+1,MID(TEXT(AJ100,n0),9,1)+1)&amp;IF(-MID(TEXT(AJ100,n0),7,3),VLOOKUP(MID(TEXT(AJ100,n0),9,1)*AND(MID(TEXT(AJ100,n0),8,1)-1),тыс,2),"")&amp;INDEX(n_4,MID(TEXT(AJ100,n0),10,1)+1)&amp;INDEX(n0x,MID(TEXT(AJ100,n0),11,1)+1,MID(TEXT(AJ100,n0),12,1)+1)),"z"," ")&amp;IF(TRUNC(TEXT(AJ100,n0)),"","Ноль ")&amp;"рубл"&amp;VLOOKUP(MOD(MAX(MOD(MID(TEXT(AJ100,n0),11,2)-11,100),9),10),{0,"ь ";1,"я ";4,"ей "},2)&amp;RIGHT(TEXT(AJ100,n0),2)&amp;" копе"&amp;VLOOKUP(MOD(MAX(MOD(RIGHT(TEXT(AJ100,n0),2)-11,100),9),10),{0,"йка";1,"йки";4,"ек"},2)</f>
        <v>Семнадцать рублей 28 копеек</v>
      </c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13"/>
    </row>
    <row r="103" spans="1:39" s="54" customFormat="1" ht="15">
      <c r="A103" s="14" t="s">
        <v>18</v>
      </c>
      <c r="B103" s="14"/>
      <c r="C103" s="14"/>
      <c r="D103" s="14"/>
      <c r="E103" s="14"/>
      <c r="F103" s="14"/>
      <c r="G103" s="14"/>
      <c r="H103" s="200" t="str">
        <f>SUBSTITUTE(PROPER(INDEX(n_4,MID(TEXT(AG100,n0),1,1)+1)&amp;INDEX(n0x,MID(TEXT(AG100,n0),2,1)+1,MID(TEXT(AG100,n0),3,1)+1)&amp;IF(-MID(TEXT(AG100,n0),1,3),"миллиард"&amp;VLOOKUP(MID(TEXT(AG100,n0),3,1)*AND(MID(TEXT(AG100,n0),2,1)-1),мил,2),"")&amp;INDEX(n_4,MID(TEXT(AG100,n0),4,1)+1)&amp;INDEX(n0x,MID(TEXT(AG100,n0),5,1)+1,MID(TEXT(AG100,n0),6,1)+1)&amp;IF(-MID(TEXT(AG100,n0),4,3),"миллион"&amp;VLOOKUP(MID(TEXT(AG100,n0),6,1)*AND(MID(TEXT(AG100,n0),5,1)-1),мил,2),"")&amp;INDEX(n_4,MID(TEXT(AG100,n0),7,1)+1)&amp;INDEX(n1x,MID(TEXT(AG100,n0),8,1)+1,MID(TEXT(AG100,n0),9,1)+1)&amp;IF(-MID(TEXT(AG100,n0),7,3),VLOOKUP(MID(TEXT(AG100,n0),9,1)*AND(MID(TEXT(AG100,n0),8,1)-1),тыс,2),"")&amp;INDEX(n_4,MID(TEXT(AG100,n0),10,1)+1)&amp;INDEX(n0x,MID(TEXT(AG100,n0),11,1)+1,MID(TEXT(AG100,n0),12,1)+1)),"z"," ")&amp;IF(TRUNC(TEXT(AG100,n0)),"","Ноль ")&amp;"рубл"&amp;VLOOKUP(MOD(MAX(MOD(MID(TEXT(AG100,n0),11,2)-11,100),9),10),{0,"ь ";1,"я ";4,"ей "},2)&amp;RIGHT(TEXT(AG100,n0),2)&amp;" копе"&amp;VLOOKUP(MOD(MAX(MOD(RIGHT(TEXT(AG100,n0),2)-11,100),9),10),{0,"йка";1,"йки";4,"ек"},2)</f>
        <v>Два рубля 88 копеек</v>
      </c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13"/>
    </row>
    <row r="104" spans="1:39" s="54" customFormat="1" ht="24" customHeight="1">
      <c r="A104" s="171" t="s">
        <v>89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3"/>
    </row>
    <row r="105" spans="1:39" s="54" customFormat="1" ht="15" customHeight="1">
      <c r="A105" s="171" t="s">
        <v>91</v>
      </c>
      <c r="B105" s="171"/>
      <c r="C105" s="171"/>
      <c r="D105" s="171"/>
      <c r="E105" s="171"/>
      <c r="F105" s="171"/>
      <c r="G105" s="171"/>
      <c r="H105" s="171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13"/>
    </row>
    <row r="106" spans="1:39" s="54" customFormat="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T106" s="1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3"/>
    </row>
    <row r="107" spans="1:39" s="54" customFormat="1" ht="8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/>
      <c r="T107" s="1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3"/>
    </row>
    <row r="108" spans="1:39" s="54" customFormat="1" ht="15">
      <c r="A108" s="14"/>
      <c r="B108" s="14"/>
      <c r="C108" s="14"/>
      <c r="D108" s="14"/>
      <c r="E108" s="14"/>
      <c r="F108" s="17" t="s">
        <v>0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T108" s="15"/>
      <c r="U108" s="14"/>
      <c r="V108" s="14"/>
      <c r="W108" s="14"/>
      <c r="X108" s="14"/>
      <c r="Y108" s="17" t="s">
        <v>1</v>
      </c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</row>
    <row r="109" spans="1:39" s="54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15"/>
      <c r="U109" s="14"/>
      <c r="V109" s="209">
        <f>A74</f>
        <v>0</v>
      </c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13"/>
    </row>
    <row r="110" spans="1:39" s="54" customFormat="1" ht="24.75" customHeight="1">
      <c r="A110" s="89" t="str">
        <f>VLOOKUP($A$5,$A$177:$C$179,3,0)</f>
        <v>Начальник Солигорского межрайонного 
отдела Минского областного 
управления Госпромнадзора
___________________________С.И.Трубельник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15"/>
      <c r="U110" s="14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13"/>
    </row>
    <row r="111" spans="1:39" s="54" customFormat="1" ht="1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15"/>
      <c r="U111" s="14"/>
      <c r="V111" s="14"/>
      <c r="W111" s="14"/>
      <c r="X111" s="14"/>
      <c r="Y111" s="14"/>
      <c r="Z111" s="14"/>
      <c r="AA111" s="49" t="s">
        <v>94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3"/>
    </row>
    <row r="112" spans="1:39" s="54" customFormat="1" ht="31.5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15"/>
      <c r="U112" s="14"/>
      <c r="V112" s="174"/>
      <c r="W112" s="174"/>
      <c r="X112" s="174"/>
      <c r="Y112" s="174"/>
      <c r="Z112" s="174"/>
      <c r="AA112" s="174"/>
      <c r="AB112" s="174"/>
      <c r="AC112" s="174"/>
      <c r="AD112" s="173">
        <f>K76</f>
        <v>0</v>
      </c>
      <c r="AE112" s="173"/>
      <c r="AF112" s="173"/>
      <c r="AG112" s="173"/>
      <c r="AH112" s="173"/>
      <c r="AI112" s="173"/>
      <c r="AJ112" s="173"/>
      <c r="AK112" s="173"/>
      <c r="AL112" s="173"/>
      <c r="AM112" s="13"/>
    </row>
    <row r="113" spans="1:39" s="54" customFormat="1" ht="10.5" customHeight="1">
      <c r="A113" s="14"/>
      <c r="B113" s="14"/>
      <c r="C113" s="65" t="s">
        <v>10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T113" s="15"/>
      <c r="U113" s="14"/>
      <c r="V113" s="65" t="s">
        <v>10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65" t="s">
        <v>55</v>
      </c>
      <c r="AH113" s="14"/>
      <c r="AI113" s="14"/>
      <c r="AJ113" s="14"/>
      <c r="AK113" s="14"/>
      <c r="AL113" s="14"/>
      <c r="AM113" s="13"/>
    </row>
    <row r="114" spans="1:39" s="54" customFormat="1" ht="15">
      <c r="A114" s="14"/>
      <c r="B114" s="14"/>
      <c r="C114" s="14"/>
      <c r="D114" s="14"/>
      <c r="E114" s="14" t="s">
        <v>11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T114" s="15"/>
      <c r="U114" s="14"/>
      <c r="V114" s="14"/>
      <c r="W114" s="14"/>
      <c r="X114" s="14"/>
      <c r="Y114" s="14"/>
      <c r="AA114" s="14"/>
      <c r="AB114" s="14" t="s">
        <v>11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</row>
    <row r="115" spans="1:39" s="54" customFormat="1" ht="1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</row>
    <row r="116" spans="1:39" s="54" customFormat="1" ht="11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  <c r="T116" s="1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3"/>
    </row>
    <row r="117" spans="1:39" s="54" customFormat="1" ht="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5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3"/>
    </row>
    <row r="118" spans="1:39" s="54" customFormat="1" ht="21" customHeight="1">
      <c r="A118" s="15" t="s">
        <v>104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4"/>
      <c r="S118" s="15"/>
      <c r="T118" s="15"/>
      <c r="U118" s="14"/>
      <c r="V118" s="14"/>
      <c r="W118" s="17" t="s">
        <v>22</v>
      </c>
      <c r="X118" s="14"/>
      <c r="Y118" s="14"/>
      <c r="Z118" s="14"/>
      <c r="AA118" s="14"/>
      <c r="AB118" s="14"/>
      <c r="AC118" s="14"/>
      <c r="AD118" s="14"/>
      <c r="AE118" s="14"/>
      <c r="AF118" s="203">
        <f>V1</f>
        <v>0</v>
      </c>
      <c r="AG118" s="203"/>
      <c r="AH118" s="203"/>
      <c r="AI118" s="203"/>
      <c r="AJ118" s="203"/>
      <c r="AK118" s="203"/>
      <c r="AL118" s="203"/>
      <c r="AM118" s="13"/>
    </row>
    <row r="119" spans="1:39" s="54" customFormat="1" ht="19.5" customHeight="1">
      <c r="A119" s="132" t="s">
        <v>121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7" t="s">
        <v>5</v>
      </c>
      <c r="AF119" s="215">
        <f>AD3</f>
        <v>0</v>
      </c>
      <c r="AG119" s="215"/>
      <c r="AH119" s="215"/>
      <c r="AI119" s="215"/>
      <c r="AJ119" s="215"/>
      <c r="AK119" s="211" t="str">
        <f>AJ3</f>
        <v>2024 г.</v>
      </c>
      <c r="AL119" s="211"/>
      <c r="AM119" s="211"/>
    </row>
    <row r="120" spans="1:39" s="54" customFormat="1" ht="1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3"/>
    </row>
    <row r="121" spans="1:39" s="54" customFormat="1" ht="46.5" customHeight="1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3"/>
    </row>
    <row r="122" spans="1:39" s="54" customFormat="1" ht="1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</row>
    <row r="123" spans="1:39" s="54" customFormat="1" ht="1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5"/>
      <c r="U123" s="14"/>
      <c r="V123" s="14"/>
      <c r="W123" s="57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3"/>
    </row>
    <row r="124" spans="1:39" s="54" customFormat="1" ht="1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3"/>
    </row>
    <row r="125" spans="1:39" s="54" customFormat="1" ht="1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3"/>
    </row>
    <row r="126" spans="1:39" s="54" customFormat="1" ht="7.5" customHeight="1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3"/>
    </row>
    <row r="127" spans="1:39" s="54" customFormat="1" ht="33" customHeight="1">
      <c r="A127" s="71" t="s">
        <v>1</v>
      </c>
      <c r="B127" s="14"/>
      <c r="C127" s="14"/>
      <c r="D127" s="14"/>
      <c r="E127" s="14"/>
      <c r="F127" s="14"/>
      <c r="G127" s="14"/>
      <c r="H127" s="14"/>
      <c r="I127" s="170">
        <f>A62</f>
        <v>0</v>
      </c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3"/>
    </row>
    <row r="128" spans="1:39" s="54" customFormat="1" ht="24" customHeight="1">
      <c r="A128" s="71" t="s">
        <v>17</v>
      </c>
      <c r="B128" s="14"/>
      <c r="C128" s="14"/>
      <c r="D128" s="14"/>
      <c r="E128" s="14"/>
      <c r="F128" s="14"/>
      <c r="G128" s="14"/>
      <c r="H128" s="14"/>
      <c r="I128" s="91">
        <f>A65</f>
        <v>0</v>
      </c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13"/>
    </row>
    <row r="129" spans="1:39" s="54" customFormat="1" ht="25.5" customHeight="1">
      <c r="A129" s="17"/>
      <c r="B129" s="14"/>
      <c r="C129" s="14"/>
      <c r="D129" s="14"/>
      <c r="E129" s="14"/>
      <c r="F129" s="14"/>
      <c r="G129" s="14"/>
      <c r="H129" s="14"/>
      <c r="I129" s="170">
        <f>A67</f>
        <v>0</v>
      </c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3"/>
    </row>
    <row r="130" spans="1:39" s="54" customFormat="1" ht="15">
      <c r="A130" s="14"/>
      <c r="B130" s="14"/>
      <c r="C130" s="14"/>
      <c r="D130" s="14"/>
      <c r="E130" s="14"/>
      <c r="F130" s="14"/>
      <c r="G130" s="14"/>
      <c r="H130" s="14"/>
      <c r="I130" s="208" t="s">
        <v>71</v>
      </c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13"/>
    </row>
    <row r="131" spans="1:39" s="54" customFormat="1" ht="15" customHeight="1">
      <c r="A131" s="182" t="s">
        <v>70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40"/>
      <c r="T131" s="40"/>
      <c r="U131" s="181" t="str">
        <f>IF(AD3&lt;&gt;"",TEXT(CONCATENATE(AD3,AJ3),"ДД.ММ.ГГГГ")," ")</f>
        <v> </v>
      </c>
      <c r="V131" s="181"/>
      <c r="W131" s="181"/>
      <c r="X131" s="181"/>
      <c r="Y131" s="181"/>
      <c r="Z131" s="181"/>
      <c r="AA131" s="14" t="s">
        <v>19</v>
      </c>
      <c r="AB131" s="172">
        <f>V1</f>
        <v>0</v>
      </c>
      <c r="AC131" s="172"/>
      <c r="AD131" s="172"/>
      <c r="AE131" s="172"/>
      <c r="AF131" s="172"/>
      <c r="AG131" s="172"/>
      <c r="AH131" s="172"/>
      <c r="AI131" s="16"/>
      <c r="AJ131" s="16"/>
      <c r="AK131" s="16"/>
      <c r="AM131" s="13"/>
    </row>
    <row r="132" spans="1:39" s="54" customFormat="1" ht="5.25" customHeight="1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T132" s="1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3"/>
    </row>
    <row r="133" spans="1:39" s="54" customFormat="1" ht="48" customHeight="1">
      <c r="A133" s="213" t="s">
        <v>79</v>
      </c>
      <c r="B133" s="204"/>
      <c r="C133" s="204"/>
      <c r="D133" s="166" t="s">
        <v>6</v>
      </c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8"/>
      <c r="X133" s="205" t="s">
        <v>7</v>
      </c>
      <c r="Y133" s="206"/>
      <c r="Z133" s="207"/>
      <c r="AA133" s="204" t="s">
        <v>86</v>
      </c>
      <c r="AB133" s="204"/>
      <c r="AC133" s="204"/>
      <c r="AD133" s="204" t="s">
        <v>80</v>
      </c>
      <c r="AE133" s="204"/>
      <c r="AF133" s="204"/>
      <c r="AG133" s="204" t="s">
        <v>81</v>
      </c>
      <c r="AH133" s="204"/>
      <c r="AI133" s="204"/>
      <c r="AJ133" s="204" t="s">
        <v>82</v>
      </c>
      <c r="AK133" s="204"/>
      <c r="AL133" s="216"/>
      <c r="AM133" s="13"/>
    </row>
    <row r="134" spans="1:39" s="54" customFormat="1" ht="30.75" customHeight="1" thickBot="1">
      <c r="A134" s="98" t="s">
        <v>74</v>
      </c>
      <c r="B134" s="99"/>
      <c r="C134" s="100"/>
      <c r="D134" s="115" t="s">
        <v>75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7"/>
      <c r="X134" s="118">
        <f>M18</f>
        <v>1</v>
      </c>
      <c r="Y134" s="119"/>
      <c r="Z134" s="120"/>
      <c r="AA134" s="101">
        <v>14.4</v>
      </c>
      <c r="AB134" s="101"/>
      <c r="AC134" s="101"/>
      <c r="AD134" s="101">
        <f>X134*AA134</f>
        <v>14.4</v>
      </c>
      <c r="AE134" s="101"/>
      <c r="AF134" s="101"/>
      <c r="AG134" s="101">
        <f>ROUND(AD134*0.2,2)</f>
        <v>2.88</v>
      </c>
      <c r="AH134" s="101"/>
      <c r="AI134" s="101"/>
      <c r="AJ134" s="101">
        <f>AD134+AG134</f>
        <v>17.28</v>
      </c>
      <c r="AK134" s="101"/>
      <c r="AL134" s="102"/>
      <c r="AM134" s="13"/>
    </row>
    <row r="135" spans="1:39" s="54" customFormat="1" ht="15.75" thickBo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T135" s="14"/>
      <c r="U135" s="14"/>
      <c r="V135" s="17"/>
      <c r="W135" s="14"/>
      <c r="X135" s="19" t="s">
        <v>8</v>
      </c>
      <c r="Y135" s="14"/>
      <c r="Z135" s="14"/>
      <c r="AA135" s="44"/>
      <c r="AB135" s="44"/>
      <c r="AC135" s="44"/>
      <c r="AD135" s="169">
        <f>AD134</f>
        <v>14.4</v>
      </c>
      <c r="AE135" s="169"/>
      <c r="AF135" s="169"/>
      <c r="AG135" s="169">
        <f>AG134</f>
        <v>2.88</v>
      </c>
      <c r="AH135" s="169"/>
      <c r="AI135" s="169"/>
      <c r="AJ135" s="169">
        <f>AJ134</f>
        <v>17.28</v>
      </c>
      <c r="AK135" s="169"/>
      <c r="AL135" s="169"/>
      <c r="AM135" s="13"/>
    </row>
    <row r="136" spans="1:39" s="54" customFormat="1" ht="8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T136" s="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3"/>
    </row>
    <row r="137" spans="1:39" s="54" customFormat="1" ht="15">
      <c r="A137" s="105" t="s">
        <v>9</v>
      </c>
      <c r="B137" s="105"/>
      <c r="C137" s="105"/>
      <c r="D137" s="105"/>
      <c r="E137" s="105"/>
      <c r="F137" s="105"/>
      <c r="G137" s="105"/>
      <c r="H137" s="212" t="str">
        <f>SUBSTITUTE(PROPER(INDEX(n_4,MID(TEXT(AJ135,n0),1,1)+1)&amp;INDEX(n0x,MID(TEXT(AJ135,n0),2,1)+1,MID(TEXT(AJ135,n0),3,1)+1)&amp;IF(-MID(TEXT(AJ135,n0),1,3),"миллиард"&amp;VLOOKUP(MID(TEXT(AJ135,n0),3,1)*AND(MID(TEXT(AJ135,n0),2,1)-1),мил,2),"")&amp;INDEX(n_4,MID(TEXT(AJ135,n0),4,1)+1)&amp;INDEX(n0x,MID(TEXT(AJ135,n0),5,1)+1,MID(TEXT(AJ135,n0),6,1)+1)&amp;IF(-MID(TEXT(AJ135,n0),4,3),"миллион"&amp;VLOOKUP(MID(TEXT(AJ135,n0),6,1)*AND(MID(TEXT(AJ135,n0),5,1)-1),мил,2),"")&amp;INDEX(n_4,MID(TEXT(AJ135,n0),7,1)+1)&amp;INDEX(n1x,MID(TEXT(AJ135,n0),8,1)+1,MID(TEXT(AJ135,n0),9,1)+1)&amp;IF(-MID(TEXT(AJ135,n0),7,3),VLOOKUP(MID(TEXT(AJ135,n0),9,1)*AND(MID(TEXT(AJ135,n0),8,1)-1),тыс,2),"")&amp;INDEX(n_4,MID(TEXT(AJ135,n0),10,1)+1)&amp;INDEX(n0x,MID(TEXT(AJ135,n0),11,1)+1,MID(TEXT(AJ135,n0),12,1)+1)),"z"," ")&amp;IF(TRUNC(TEXT(AJ135,n0)),"","Ноль ")&amp;"рубл"&amp;VLOOKUP(MOD(MAX(MOD(MID(TEXT(AJ135,n0),11,2)-11,100),9),10),{0,"ь ";1,"я ";4,"ей "},2)&amp;RIGHT(TEXT(AJ135,n0),2)&amp;" копе"&amp;VLOOKUP(MOD(MAX(MOD(RIGHT(TEXT(AJ135,n0),2)-11,100),9),10),{0,"йка";1,"йки";4,"ек"},2)</f>
        <v>Семнадцать рублей 28 копеек</v>
      </c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13"/>
    </row>
    <row r="138" spans="1:39" s="54" customFormat="1" ht="15">
      <c r="A138" s="105" t="s">
        <v>18</v>
      </c>
      <c r="B138" s="105"/>
      <c r="C138" s="105"/>
      <c r="D138" s="105"/>
      <c r="E138" s="105"/>
      <c r="F138" s="105"/>
      <c r="G138" s="105"/>
      <c r="H138" s="200" t="str">
        <f>SUBSTITUTE(PROPER(INDEX(n_4,MID(TEXT(AG135,n0),1,1)+1)&amp;INDEX(n0x,MID(TEXT(AG135,n0),2,1)+1,MID(TEXT(AG135,n0),3,1)+1)&amp;IF(-MID(TEXT(AG135,n0),1,3),"миллиард"&amp;VLOOKUP(MID(TEXT(AG135,n0),3,1)*AND(MID(TEXT(AG135,n0),2,1)-1),мил,2),"")&amp;INDEX(n_4,MID(TEXT(AG135,n0),4,1)+1)&amp;INDEX(n0x,MID(TEXT(AG135,n0),5,1)+1,MID(TEXT(AG135,n0),6,1)+1)&amp;IF(-MID(TEXT(AG135,n0),4,3),"миллион"&amp;VLOOKUP(MID(TEXT(AG135,n0),6,1)*AND(MID(TEXT(AG135,n0),5,1)-1),мил,2),"")&amp;INDEX(n_4,MID(TEXT(AG135,n0),7,1)+1)&amp;INDEX(n1x,MID(TEXT(AG135,n0),8,1)+1,MID(TEXT(AG135,n0),9,1)+1)&amp;IF(-MID(TEXT(AG135,n0),7,3),VLOOKUP(MID(TEXT(AG135,n0),9,1)*AND(MID(TEXT(AG135,n0),8,1)-1),тыс,2),"")&amp;INDEX(n_4,MID(TEXT(AG135,n0),10,1)+1)&amp;INDEX(n0x,MID(TEXT(AG135,n0),11,1)+1,MID(TEXT(AG135,n0),12,1)+1)),"z"," ")&amp;IF(TRUNC(TEXT(AG135,n0)),"","Ноль ")&amp;"рубл"&amp;VLOOKUP(MOD(MAX(MOD(MID(TEXT(AG135,n0),11,2)-11,100),9),10),{0,"ь ";1,"я ";4,"ей "},2)&amp;RIGHT(TEXT(AG135,n0),2)&amp;" копе"&amp;VLOOKUP(MOD(MAX(MOD(RIGHT(TEXT(AG135,n0),2)-11,100),9),10),{0,"йка";1,"йки";4,"ек"},2)</f>
        <v>Два рубля 88 копеек</v>
      </c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13"/>
    </row>
    <row r="139" spans="1:39" s="54" customFormat="1" ht="6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5"/>
      <c r="T139" s="1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3"/>
    </row>
    <row r="140" spans="1:39" s="54" customFormat="1" ht="22.5" customHeight="1">
      <c r="A140" s="199" t="s">
        <v>76</v>
      </c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</row>
    <row r="141" spans="1:39" s="54" customFormat="1" ht="15" customHeight="1">
      <c r="A141" s="182" t="s">
        <v>20</v>
      </c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3"/>
    </row>
    <row r="142" spans="1:39" s="54" customFormat="1" ht="15" customHeight="1">
      <c r="A142" s="182" t="s">
        <v>73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3"/>
    </row>
    <row r="143" spans="1:39" s="54" customFormat="1" ht="9.7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13"/>
    </row>
    <row r="144" spans="1:39" s="54" customFormat="1" ht="15" customHeight="1">
      <c r="A144" s="90" t="str">
        <f>VLOOKUP($A$5,$A$177:$E$179,4,0)</f>
        <v>Начальник Солигорского межрайонного 
отдела Минского областного 
управления Госпромнадзора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1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3"/>
    </row>
    <row r="145" spans="1:39" s="54" customFormat="1" ht="1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7"/>
      <c r="U145" s="87"/>
      <c r="V145" s="87"/>
      <c r="W145" s="87"/>
      <c r="X145" s="87"/>
      <c r="Y145" s="87"/>
      <c r="Z145" s="87"/>
      <c r="AA145" s="88"/>
      <c r="AB145" s="88"/>
      <c r="AC145" s="88"/>
      <c r="AD145" s="88"/>
      <c r="AE145" s="88"/>
      <c r="AF145" s="14" t="str">
        <f>VLOOKUP($A$5,$A$177:$E$179,5,0)</f>
        <v>С.И.Трубельник</v>
      </c>
      <c r="AG145" s="14"/>
      <c r="AH145" s="14"/>
      <c r="AI145" s="14"/>
      <c r="AJ145" s="14"/>
      <c r="AK145" s="14"/>
      <c r="AL145" s="14"/>
      <c r="AM145" s="13"/>
    </row>
    <row r="146" spans="1:39" s="54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6"/>
      <c r="T146" s="16"/>
      <c r="U146" s="16"/>
      <c r="V146" s="16"/>
      <c r="W146" s="16"/>
      <c r="X146" s="16"/>
      <c r="Z146" s="16"/>
      <c r="AA146" s="16"/>
      <c r="AB146" s="86" t="s">
        <v>21</v>
      </c>
      <c r="AC146" s="16"/>
      <c r="AD146" s="16"/>
      <c r="AE146" s="16"/>
      <c r="AF146" s="13"/>
      <c r="AG146" s="13"/>
      <c r="AH146" s="13"/>
      <c r="AI146" s="13"/>
      <c r="AJ146" s="13"/>
      <c r="AK146" s="13"/>
      <c r="AL146" s="13"/>
      <c r="AM146" s="13"/>
    </row>
    <row r="147" spans="1:39" s="54" customFormat="1" ht="23.25" customHeight="1">
      <c r="A147" s="13" t="s">
        <v>11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6"/>
      <c r="T147" s="16"/>
      <c r="U147" s="16"/>
      <c r="V147" s="16"/>
      <c r="W147" s="16"/>
      <c r="X147" s="16"/>
      <c r="Z147" s="16"/>
      <c r="AA147" s="16"/>
      <c r="AB147" s="16"/>
      <c r="AC147" s="16"/>
      <c r="AD147" s="16"/>
      <c r="AE147" s="16"/>
      <c r="AF147" s="13"/>
      <c r="AG147" s="13"/>
      <c r="AH147" s="13"/>
      <c r="AI147" s="13"/>
      <c r="AJ147" s="13"/>
      <c r="AK147" s="13"/>
      <c r="AL147" s="13"/>
      <c r="AM147" s="13"/>
    </row>
    <row r="148" spans="1:39" s="54" customFormat="1" ht="17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s="54" customFormat="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9:20" s="54" customFormat="1" ht="15">
      <c r="S150" s="66"/>
      <c r="T150" s="66"/>
    </row>
    <row r="151" spans="19:20" s="54" customFormat="1" ht="15">
      <c r="S151" s="66"/>
      <c r="T151" s="66"/>
    </row>
    <row r="152" spans="19:20" s="54" customFormat="1" ht="15">
      <c r="S152" s="66"/>
      <c r="T152" s="66"/>
    </row>
    <row r="153" s="54" customFormat="1" ht="15.75" customHeight="1"/>
    <row r="154" spans="19:20" s="54" customFormat="1" ht="15">
      <c r="S154" s="66"/>
      <c r="T154" s="66"/>
    </row>
    <row r="155" spans="19:20" s="54" customFormat="1" ht="15">
      <c r="S155" s="66"/>
      <c r="T155" s="66"/>
    </row>
    <row r="156" spans="19:20" s="54" customFormat="1" ht="15">
      <c r="S156" s="66"/>
      <c r="T156" s="66"/>
    </row>
    <row r="157" spans="19:20" s="54" customFormat="1" ht="15">
      <c r="S157" s="66"/>
      <c r="T157" s="66"/>
    </row>
    <row r="158" spans="19:20" s="54" customFormat="1" ht="15">
      <c r="S158" s="66"/>
      <c r="T158" s="66"/>
    </row>
    <row r="159" spans="19:20" s="54" customFormat="1" ht="15">
      <c r="S159" s="66"/>
      <c r="T159" s="66"/>
    </row>
    <row r="160" spans="19:20" s="54" customFormat="1" ht="15">
      <c r="S160" s="66"/>
      <c r="T160" s="66"/>
    </row>
    <row r="161" spans="19:20" s="54" customFormat="1" ht="15">
      <c r="S161" s="66"/>
      <c r="T161" s="66"/>
    </row>
    <row r="162" spans="19:20" s="54" customFormat="1" ht="15">
      <c r="S162" s="66"/>
      <c r="T162" s="66"/>
    </row>
    <row r="163" spans="19:20" s="54" customFormat="1" ht="15">
      <c r="S163" s="66"/>
      <c r="T163" s="66"/>
    </row>
    <row r="164" spans="19:20" s="54" customFormat="1" ht="15">
      <c r="S164" s="66"/>
      <c r="T164" s="66"/>
    </row>
    <row r="165" spans="19:20" s="54" customFormat="1" ht="15">
      <c r="S165" s="66"/>
      <c r="T165" s="66"/>
    </row>
    <row r="166" spans="19:20" s="54" customFormat="1" ht="15">
      <c r="S166" s="66"/>
      <c r="T166" s="66"/>
    </row>
    <row r="167" spans="19:20" s="54" customFormat="1" ht="15">
      <c r="S167" s="66"/>
      <c r="T167" s="66"/>
    </row>
    <row r="168" spans="19:20" s="54" customFormat="1" ht="15">
      <c r="S168" s="66"/>
      <c r="T168" s="66"/>
    </row>
    <row r="169" spans="19:20" s="54" customFormat="1" ht="15">
      <c r="S169" s="66"/>
      <c r="T169" s="66"/>
    </row>
    <row r="170" spans="1:39" ht="85.5" customHeight="1" hidden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66"/>
      <c r="T170" s="66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</row>
    <row r="171" ht="15">
      <c r="AM171" s="26"/>
    </row>
    <row r="172" ht="15">
      <c r="AM172" s="26"/>
    </row>
    <row r="173" ht="19.5" customHeight="1">
      <c r="AM173" s="26"/>
    </row>
    <row r="174" ht="19.5" customHeight="1">
      <c r="AM174" s="26"/>
    </row>
    <row r="175" ht="19.5" customHeight="1">
      <c r="AM175" s="26"/>
    </row>
    <row r="176" spans="19:20" s="54" customFormat="1" ht="19.5" customHeight="1">
      <c r="S176" s="66"/>
      <c r="T176" s="66"/>
    </row>
    <row r="177" spans="1:7" s="54" customFormat="1" ht="32.25" customHeight="1" hidden="1">
      <c r="A177" s="77" t="s">
        <v>107</v>
      </c>
      <c r="B177" s="74" t="s">
        <v>110</v>
      </c>
      <c r="C177" s="79" t="s">
        <v>111</v>
      </c>
      <c r="D177" s="73" t="s">
        <v>112</v>
      </c>
      <c r="E177" s="62" t="s">
        <v>113</v>
      </c>
      <c r="F177" s="66"/>
      <c r="G177" s="66"/>
    </row>
    <row r="178" spans="1:7" s="54" customFormat="1" ht="35.25" customHeight="1" hidden="1">
      <c r="A178" s="78" t="s">
        <v>108</v>
      </c>
      <c r="B178" s="80" t="s">
        <v>109</v>
      </c>
      <c r="C178" s="81" t="s">
        <v>114</v>
      </c>
      <c r="D178" s="82" t="s">
        <v>115</v>
      </c>
      <c r="E178" s="83" t="s">
        <v>116</v>
      </c>
      <c r="F178" s="84"/>
      <c r="G178" s="85"/>
    </row>
    <row r="179" spans="19:20" s="54" customFormat="1" ht="12" customHeight="1">
      <c r="S179" s="66"/>
      <c r="T179" s="66"/>
    </row>
    <row r="180" s="54" customFormat="1" ht="13.5" customHeight="1"/>
    <row r="181" ht="23.25" customHeight="1">
      <c r="AM181" s="26"/>
    </row>
    <row r="182" ht="23.25" customHeight="1">
      <c r="AM182" s="26"/>
    </row>
  </sheetData>
  <sheetProtection password="CE2C" sheet="1" formatCells="0" formatColumns="0" formatRows="0" selectLockedCells="1"/>
  <mergeCells count="174">
    <mergeCell ref="H102:AL102"/>
    <mergeCell ref="A102:G102"/>
    <mergeCell ref="AJ135:AL135"/>
    <mergeCell ref="A133:C133"/>
    <mergeCell ref="I105:AL105"/>
    <mergeCell ref="AD135:AF135"/>
    <mergeCell ref="AF119:AJ119"/>
    <mergeCell ref="AD133:AF133"/>
    <mergeCell ref="AG133:AI133"/>
    <mergeCell ref="AJ133:AL133"/>
    <mergeCell ref="A142:AL142"/>
    <mergeCell ref="A104:AL104"/>
    <mergeCell ref="X133:Z133"/>
    <mergeCell ref="I130:AL130"/>
    <mergeCell ref="V109:AL110"/>
    <mergeCell ref="AK119:AM119"/>
    <mergeCell ref="X134:Z134"/>
    <mergeCell ref="A105:H105"/>
    <mergeCell ref="H137:AL137"/>
    <mergeCell ref="A141:AL141"/>
    <mergeCell ref="A2:AM2"/>
    <mergeCell ref="AG134:AI134"/>
    <mergeCell ref="AI26:AL28"/>
    <mergeCell ref="AI24:AL25"/>
    <mergeCell ref="I127:AL127"/>
    <mergeCell ref="AF118:AL118"/>
    <mergeCell ref="H103:AL103"/>
    <mergeCell ref="AA133:AC133"/>
    <mergeCell ref="D134:W134"/>
    <mergeCell ref="R30:AK30"/>
    <mergeCell ref="A140:AM140"/>
    <mergeCell ref="A138:G138"/>
    <mergeCell ref="AJ134:AL134"/>
    <mergeCell ref="AA134:AC134"/>
    <mergeCell ref="H138:AL138"/>
    <mergeCell ref="A137:G137"/>
    <mergeCell ref="A134:C134"/>
    <mergeCell ref="AG135:AI135"/>
    <mergeCell ref="AD134:AF134"/>
    <mergeCell ref="A5:AL5"/>
    <mergeCell ref="A12:K12"/>
    <mergeCell ref="R24:T25"/>
    <mergeCell ref="U24:Y25"/>
    <mergeCell ref="K31:AK31"/>
    <mergeCell ref="A7:AL7"/>
    <mergeCell ref="A16:AL16"/>
    <mergeCell ref="A26:Q28"/>
    <mergeCell ref="A8:AL8"/>
    <mergeCell ref="A15:AL15"/>
    <mergeCell ref="A9:AL9"/>
    <mergeCell ref="U131:Z131"/>
    <mergeCell ref="A131:R131"/>
    <mergeCell ref="A43:AL43"/>
    <mergeCell ref="W94:AA94"/>
    <mergeCell ref="T78:AB78"/>
    <mergeCell ref="A115:AM115"/>
    <mergeCell ref="AA99:AC99"/>
    <mergeCell ref="A56:AL56"/>
    <mergeCell ref="D98:W98"/>
    <mergeCell ref="V112:AC112"/>
    <mergeCell ref="AJ100:AL100"/>
    <mergeCell ref="AD3:AI3"/>
    <mergeCell ref="A37:AL37"/>
    <mergeCell ref="A38:AL38"/>
    <mergeCell ref="A23:AL23"/>
    <mergeCell ref="A17:AL17"/>
    <mergeCell ref="AJ3:AL3"/>
    <mergeCell ref="A35:L35"/>
    <mergeCell ref="A11:AL11"/>
    <mergeCell ref="A32:AM32"/>
    <mergeCell ref="A20:AM20"/>
    <mergeCell ref="D133:W133"/>
    <mergeCell ref="AG100:AI100"/>
    <mergeCell ref="I129:AL129"/>
    <mergeCell ref="A101:AL101"/>
    <mergeCell ref="AB131:AH131"/>
    <mergeCell ref="A119:S126"/>
    <mergeCell ref="AD100:AF100"/>
    <mergeCell ref="AD112:AL112"/>
    <mergeCell ref="A24:Q25"/>
    <mergeCell ref="A14:AL14"/>
    <mergeCell ref="M18:N18"/>
    <mergeCell ref="Z26:AD28"/>
    <mergeCell ref="A31:J31"/>
    <mergeCell ref="R26:T28"/>
    <mergeCell ref="A21:AL21"/>
    <mergeCell ref="U26:Y28"/>
    <mergeCell ref="A30:O30"/>
    <mergeCell ref="A45:AL45"/>
    <mergeCell ref="A10:AL10"/>
    <mergeCell ref="A19:AM19"/>
    <mergeCell ref="Z24:AD25"/>
    <mergeCell ref="A13:AL13"/>
    <mergeCell ref="AE26:AH28"/>
    <mergeCell ref="AE24:AH25"/>
    <mergeCell ref="A22:AM22"/>
    <mergeCell ref="L12:AL12"/>
    <mergeCell ref="V88:AL90"/>
    <mergeCell ref="B95:C95"/>
    <mergeCell ref="A41:AM41"/>
    <mergeCell ref="A42:AM42"/>
    <mergeCell ref="A46:AL46"/>
    <mergeCell ref="A47:AL47"/>
    <mergeCell ref="A58:AL58"/>
    <mergeCell ref="A82:R90"/>
    <mergeCell ref="V82:AL83"/>
    <mergeCell ref="V85:AL86"/>
    <mergeCell ref="V87:AL87"/>
    <mergeCell ref="A55:AL55"/>
    <mergeCell ref="AG98:AI98"/>
    <mergeCell ref="A81:K81"/>
    <mergeCell ref="A76:G76"/>
    <mergeCell ref="A78:I78"/>
    <mergeCell ref="A59:AL59"/>
    <mergeCell ref="AD98:AF98"/>
    <mergeCell ref="A96:AL96"/>
    <mergeCell ref="T66:AM66"/>
    <mergeCell ref="T67:AL70"/>
    <mergeCell ref="T71:AL72"/>
    <mergeCell ref="V81:AL81"/>
    <mergeCell ref="S91:Y91"/>
    <mergeCell ref="A98:C98"/>
    <mergeCell ref="X98:Z98"/>
    <mergeCell ref="AJ98:AL98"/>
    <mergeCell ref="A67:Q72"/>
    <mergeCell ref="T64:AL64"/>
    <mergeCell ref="A34:AM34"/>
    <mergeCell ref="A53:AL53"/>
    <mergeCell ref="A57:AL57"/>
    <mergeCell ref="A39:AL39"/>
    <mergeCell ref="A40:AM40"/>
    <mergeCell ref="A44:K44"/>
    <mergeCell ref="A50:AL50"/>
    <mergeCell ref="A36:AL36"/>
    <mergeCell ref="A48:AL48"/>
    <mergeCell ref="A54:AL54"/>
    <mergeCell ref="A51:AL51"/>
    <mergeCell ref="M35:AL35"/>
    <mergeCell ref="P1:U1"/>
    <mergeCell ref="V1:AC1"/>
    <mergeCell ref="A33:AM33"/>
    <mergeCell ref="A49:AL49"/>
    <mergeCell ref="A3:C3"/>
    <mergeCell ref="A4:AL4"/>
    <mergeCell ref="A62:Q62"/>
    <mergeCell ref="K76:R76"/>
    <mergeCell ref="A52:AL52"/>
    <mergeCell ref="A66:Q66"/>
    <mergeCell ref="T62:AL62"/>
    <mergeCell ref="A61:S61"/>
    <mergeCell ref="T65:AL65"/>
    <mergeCell ref="A60:AL60"/>
    <mergeCell ref="T61:AL61"/>
    <mergeCell ref="A64:Q64"/>
    <mergeCell ref="E95:K95"/>
    <mergeCell ref="A99:C99"/>
    <mergeCell ref="AJ99:AL99"/>
    <mergeCell ref="A74:Q74"/>
    <mergeCell ref="AG99:AI99"/>
    <mergeCell ref="N91:R91"/>
    <mergeCell ref="B94:K94"/>
    <mergeCell ref="D99:W99"/>
    <mergeCell ref="X99:Z99"/>
    <mergeCell ref="AD99:AF99"/>
    <mergeCell ref="AA145:AE145"/>
    <mergeCell ref="A110:S112"/>
    <mergeCell ref="A6:AL6"/>
    <mergeCell ref="I128:AL128"/>
    <mergeCell ref="AA98:AC98"/>
    <mergeCell ref="A65:Q65"/>
    <mergeCell ref="L94:T94"/>
    <mergeCell ref="A63:K63"/>
    <mergeCell ref="A144:S145"/>
    <mergeCell ref="T73:AL76"/>
  </mergeCells>
  <dataValidations count="1">
    <dataValidation type="list" allowBlank="1" showInputMessage="1" showErrorMessage="1" sqref="A5:AL5">
      <formula1>$A$177:$A$179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1" r:id="rId4"/>
  <rowBreaks count="2" manualBreakCount="2">
    <brk id="79" max="38" man="1"/>
    <brk id="11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909830.56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Девятьсот девять тысяч восемьсот тридцать рублей 56 копеек</v>
      </c>
    </row>
    <row r="19" spans="2:3" ht="12.75">
      <c r="B19" s="7">
        <f ca="1">ROUND((RAND()*10000000),2)</f>
        <v>9971760.3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Девять миллионов девятьсот семьдесят одна тысяча семьсот шестьдесят рублей 30 копеек</v>
      </c>
    </row>
    <row r="20" spans="2:3" ht="12.75">
      <c r="B20" s="7">
        <f ca="1">ROUND((RAND()*100000000),2)</f>
        <v>71895507.78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Семьдесят один миллион восемьсот девяносто пять тысяч пятьсот семь рублей 78 копеек</v>
      </c>
    </row>
    <row r="21" spans="2:3" ht="12.75">
      <c r="B21" s="7">
        <f ca="1">ROUND((RAND()*1000000000),2)</f>
        <v>855452746.95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Восемьсот пятьдесят пять миллионов четыреста пятьдесят две тысячи семьсот сорок шесть рублей 95 копеек</v>
      </c>
    </row>
    <row r="22" spans="2:3" ht="12.75">
      <c r="B22" s="7">
        <f ca="1">ROUND((RAND()*1000000000000),2)</f>
        <v>867442967752.83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Восемьсот шестьдесят семь миллиардов четыреста сорок два миллиона девятьсот шестьдесят семь тысяч семьсот пятьдесят два рубля 83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2023-08-11T05:48:01Z</cp:lastPrinted>
  <dcterms:created xsi:type="dcterms:W3CDTF">2021-04-16T08:52:42Z</dcterms:created>
  <dcterms:modified xsi:type="dcterms:W3CDTF">2024-03-22T12:55:53Z</dcterms:modified>
  <cp:category/>
  <cp:version/>
  <cp:contentType/>
  <cp:contentStatus/>
</cp:coreProperties>
</file>