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35" windowWidth="14205" windowHeight="92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'Лист1'!$A$3:$AM$160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W6" authorId="0">
      <text>
        <r>
          <rPr>
            <sz val="9"/>
            <rFont val="Tahoma"/>
            <family val="2"/>
          </rPr>
          <t xml:space="preserve">
ВЫБРАТЬ ИЗ СПИСКА УПРАВЛЕНИЕ ПО МЕСТУ ОБРАЩЕНИЯ
</t>
        </r>
      </text>
    </comment>
    <comment ref="B46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B48" authorId="0">
      <text>
        <r>
          <rPr>
            <sz val="9"/>
            <rFont val="Tahoma"/>
            <family val="2"/>
          </rPr>
          <t xml:space="preserve">
ДАННЫЕ АВТОМАТИЧЕСКИ ПОПАДАЮТ В ПРОТОКОЛ;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AG82" authorId="0">
      <text>
        <r>
          <rPr>
            <sz val="9"/>
            <rFont val="Tahoma"/>
            <family val="2"/>
          </rPr>
          <t xml:space="preserve">
ЗАПОЛНЯЕТСЯ ГОСПРОМНАДЗОРОМ
УКАЗАТЬ КОЛИЧЕСТВО ЧАСОВ
</t>
        </r>
      </text>
    </comment>
    <comment ref="Q16" authorId="1">
      <text>
        <r>
          <rPr>
            <sz val="8"/>
            <rFont val="Tahoma"/>
            <family val="2"/>
          </rPr>
          <t xml:space="preserve">
ВВЕСТИ НОМЕР ДОЛГОСРОЧНОГО ДОГОВОРА</t>
        </r>
      </text>
    </comment>
    <comment ref="AB16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A67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V88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AD90" authorId="0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F94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AF95" authorId="0">
      <text>
        <r>
          <rPr>
            <sz val="9"/>
            <rFont val="Tahoma"/>
            <family val="2"/>
          </rPr>
          <t>ЗАПОЛНЯЕТСЯ ГОСПРОМНАДЗОРОМ</t>
        </r>
      </text>
    </comment>
    <comment ref="K7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U7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B14" authorId="0">
      <text>
        <r>
          <rPr>
            <sz val="9"/>
            <rFont val="Tahoma"/>
            <family val="2"/>
          </rPr>
          <t xml:space="preserve">
УКАЗАТЬ  ДАТУ И НОМЕР ВЫДАННОГО РАНЕЕ РАЗРЕШЕНИЯ  ЕСЛИ  ТРЕБУЕТСЯ ВНЕСЕНИЕ ИЗМЕНЕНИЙ ИЛИ СКРЫТЬ СТРОКУ
</t>
        </r>
      </text>
    </comment>
    <comment ref="C19" authorId="0">
      <text>
        <r>
          <rPr>
            <sz val="9"/>
            <rFont val="Tahoma"/>
            <family val="2"/>
          </rPr>
          <t xml:space="preserve">
ВЫБРАТЬ НАИМЕНОВАНИЕ ИЗ СПИСКА;
ОТРЕГУЛИРОВАТЬ ВЫСОТУ СТРОКИ ДЛЯ ПОЛНОГО ОТОБРАЖЕНИЯ ТЕКСТА  ИЛИ СКРЫТЬ ЛИШНИЕ СТРОКИ;
ВЫБРАННЫЕ НАИМЕНОВАНИЯ АВТОМАТИЧЕСКИ ПОПАДАЮТ В ДОГОВОР.</t>
        </r>
      </text>
    </comment>
    <comment ref="C23" authorId="0">
      <text>
        <r>
          <rPr>
            <sz val="9"/>
            <rFont val="Tahoma"/>
            <family val="2"/>
          </rPr>
          <t xml:space="preserve">
ВЫБРАТЬ НАИМЕНОВАНИЕ ИЗ СПИСКА;
ОТРЕГУЛИРОВАТЬ ВЫСОТУ СТРОКИ ДЛЯ ПОЛНОГО ОТОБРАЖЕНИЯ ТЕКСТА  ИЛИ СКРЫТЬ ЛИШНИЕ СТРОКИ;
ВЫБРАННЫЕ НАИМЕНОВАНИЯ АВТОМАТИЧЕСКИ ПОПАДАЮТ В ДОГОВОР.</t>
        </r>
      </text>
    </comment>
  </commentList>
</comments>
</file>

<file path=xl/sharedStrings.xml><?xml version="1.0" encoding="utf-8"?>
<sst xmlns="http://schemas.openxmlformats.org/spreadsheetml/2006/main" count="364" uniqueCount="262">
  <si>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</si>
  <si>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</si>
  <si>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</si>
  <si>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</si>
  <si>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</si>
  <si>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</si>
  <si>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</si>
  <si>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</si>
  <si>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</si>
  <si>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</si>
  <si>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</si>
  <si>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</si>
  <si>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</si>
  <si>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</si>
  <si>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</si>
  <si>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</si>
  <si>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</si>
  <si>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</si>
  <si>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</si>
  <si>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</si>
  <si>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</si>
  <si>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</si>
  <si>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</si>
  <si>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именуемое в дальнейшем Заказчик, в лице</t>
  </si>
  <si>
    <t>(Ф.И.О.)</t>
  </si>
  <si>
    <t>Юридический адрес:</t>
  </si>
  <si>
    <t xml:space="preserve">действующего на основании </t>
  </si>
  <si>
    <t>Банковские реквизиты: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</si>
  <si>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</si>
  <si>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</si>
  <si>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</si>
  <si>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</si>
  <si>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</si>
  <si>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</si>
  <si>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</si>
  <si>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</si>
  <si>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</si>
  <si>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</si>
  <si>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</si>
  <si>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</si>
  <si>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</si>
  <si>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</si>
  <si>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</si>
  <si>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</si>
  <si>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</si>
  <si>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</si>
  <si>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</si>
  <si>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</si>
  <si>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</si>
  <si>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</si>
  <si>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</si>
  <si>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</si>
  <si>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</si>
  <si>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</si>
  <si>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</si>
  <si>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</si>
  <si>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 xml:space="preserve">Поле для внесения дополнительных сведений  вместо данного текста (или скрыть строку) </t>
  </si>
  <si>
    <t xml:space="preserve">   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</t>
  </si>
  <si>
    <t xml:space="preserve">действующего на основании доверенности от </t>
  </si>
  <si>
    <t>с одной стороны, и</t>
  </si>
  <si>
    <t>ПРОТОКОЛ</t>
  </si>
  <si>
    <t xml:space="preserve">согласования цены </t>
  </si>
  <si>
    <t xml:space="preserve">к договору от </t>
  </si>
  <si>
    <t>согласно заявлению от</t>
  </si>
  <si>
    <t>в сумме:</t>
  </si>
  <si>
    <t>в том числе НДС (20%)-</t>
  </si>
  <si>
    <t>п/п №</t>
  </si>
  <si>
    <t>Единицы измерения</t>
  </si>
  <si>
    <t>Сумма</t>
  </si>
  <si>
    <t>Стоимость одного нормо-часа</t>
  </si>
  <si>
    <t>бел.руб.</t>
  </si>
  <si>
    <t>Трудоемкость</t>
  </si>
  <si>
    <t>чел.-час.</t>
  </si>
  <si>
    <t>Итого с учетом округления:</t>
  </si>
  <si>
    <t>НДС</t>
  </si>
  <si>
    <t xml:space="preserve">Сумма с НДС
</t>
  </si>
  <si>
    <t xml:space="preserve">Настоящий протокол является неотъемлемой частью договора. </t>
  </si>
  <si>
    <t>Трудоемкость
чел.-час.</t>
  </si>
  <si>
    <t>Стоимость одного нормо-часа
бел.руб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</si>
  <si>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</si>
  <si>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 xml:space="preserve"> №</t>
  </si>
  <si>
    <t>1</t>
  </si>
  <si>
    <t>2</t>
  </si>
  <si>
    <t>3</t>
  </si>
  <si>
    <t>4</t>
  </si>
  <si>
    <t>5</t>
  </si>
  <si>
    <t>6</t>
  </si>
  <si>
    <t>7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</si>
  <si>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</si>
  <si>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</si>
  <si>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 xml:space="preserve">начальника Брестского областного управления Госпромнадзора Калишука Игоря Геннадьевича, 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</si>
  <si>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</si>
  <si>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</si>
  <si>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</si>
  <si>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</si>
  <si>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</si>
  <si>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</si>
  <si>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</si>
  <si>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</si>
  <si>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</si>
  <si>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</si>
  <si>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начальника Витебского областного управления Госпромнадзора Чекана Василия Ивановича,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</si>
  <si>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</si>
  <si>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</si>
  <si>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</si>
  <si>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</si>
  <si>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</si>
  <si>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</si>
  <si>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заместителя начальника управления - начальника отдела экспертизы Витебского областного управления Госпромнадзора Пуко Сергея Антоновича,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</si>
  <si>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</si>
  <si>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</si>
  <si>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начальника Новополоцкого межрайонного отдела Витебского областного управления Госпромнадзора Храповицкого Александра Анатольевича,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</si>
  <si>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</si>
  <si>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г.Новополоцк</t>
  </si>
  <si>
    <t xml:space="preserve">Витебского областного     </t>
  </si>
  <si>
    <t>заместителя начальника Новополоцкого межрайонного отдела Витебского областного управления Госпромнадзора Шепетюка Александра Ивановича,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</si>
  <si>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</si>
  <si>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</si>
  <si>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</si>
  <si>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</si>
  <si>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г.Гомель</t>
  </si>
  <si>
    <t xml:space="preserve">Гомельского областного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</si>
  <si>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</si>
  <si>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 xml:space="preserve">Гомельского областного  </t>
  </si>
  <si>
    <t>начальника Гомельского областного управления Госпромнадзора Дайнеко Михаила Михайловича,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</si>
  <si>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</si>
  <si>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</si>
  <si>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</si>
  <si>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</si>
  <si>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г.Мозырь</t>
  </si>
  <si>
    <t xml:space="preserve">Гомельского областного     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</si>
  <si>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</si>
  <si>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</si>
  <si>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</si>
  <si>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</si>
  <si>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начальника Гродненского областного управления Госпромнадзора Бортника Василия Петровича,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</si>
  <si>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</si>
  <si>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</si>
  <si>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</si>
  <si>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</si>
  <si>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</si>
  <si>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</si>
  <si>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</si>
  <si>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</si>
  <si>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</si>
  <si>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</si>
  <si>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</si>
  <si>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</si>
  <si>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начальника отдела технической диагностики Минского городского управления Госпромнадзора Чижика Дмитрия Сергеевича,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</si>
  <si>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</si>
  <si>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</si>
  <si>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</si>
  <si>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</si>
  <si>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надзора Минского областного управления Госпромнадзора Юркевича Владимира Михайловича,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</si>
  <si>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</si>
  <si>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</si>
  <si>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заместителя начальника управления - начальника отдела экспертизы Минского областного управления Госпромнадзора Гарбарца Владимира Викторовича,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</si>
  <si>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</si>
  <si>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</si>
  <si>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</si>
  <si>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начальника Могилевского областного управления Госпромнадзора Петручени Александра Викторовича,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</si>
  <si>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</si>
  <si>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</si>
  <si>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</si>
  <si>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</si>
  <si>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</si>
  <si>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</si>
  <si>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</si>
  <si>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</si>
  <si>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</si>
  <si>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 АКВВ 3642 9000 0015 0000 0000
в МОУ № 700 ОАО "АСБ Беларусбанк"
БИК АКВВBY2Х  УНП 700630521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</si>
  <si>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</si>
  <si>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начальника Бобруйского межрайонного отдела Могилевского областного управления Госпромнадзора Мицули Ивана Ивановича,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</si>
  <si>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</si>
  <si>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</si>
  <si>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</si>
  <si>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заместителя начальника Бобруйского межрайонного отдела Могилевского областного управления Госпромнадзора Дроздовой Натальи Валерьевны,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</si>
  <si>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</si>
  <si>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по долгосрочному договору №</t>
  </si>
  <si>
    <t>Брестского областного управления Госпромнадзора МЧС Республики Беларусь</t>
  </si>
  <si>
    <t>Витебского областного управления Госпромнадзора МЧС Республики Беларусь</t>
  </si>
  <si>
    <t>Новополоцкого межрайонного отдела Витебского областного управления Госпромнадзора МЧС Республики Беларусь</t>
  </si>
  <si>
    <t>Гомельского областного управления Госпромнадзора МЧС Республики Беларусь</t>
  </si>
  <si>
    <t>Мозырского межрайонного отдела Гомельского областного управления Госпромнадзора МЧС Республики Беларусь</t>
  </si>
  <si>
    <t>Гродненского областного управления Госпромнадзора МЧС Республики Беларусь</t>
  </si>
  <si>
    <t>Минского городского управления Госпромнадзора МЧС Республики Беларусь</t>
  </si>
  <si>
    <t>Минского областного управления Госпромнадзора МЧС Республики Беларусь</t>
  </si>
  <si>
    <t>Могилевского областного управления Госпромнадзора МЧС Республики Беларусь</t>
  </si>
  <si>
    <t>Бобруйского межрайонного отдела Могилевского областного управления Госпромнадзора МЧС Республики Беларусь</t>
  </si>
  <si>
    <r>
      <t xml:space="preserve">ПРОЧИТАТЬ ДО ЗАПОЛНЕНИЯ
      Для автоматизации рассчета суммы и автозаполнения данных файл создан в программе Excel. Файл содержит: заявление, счет-фактуру, акт выполненых работ, протокол согласования цены. Заполнению Заказчиком подлежат зеленые поля в заявлении и протоколе согласования цены. Необходимые данные внесенные в заявление автоматически попадают в счет и акт. При корректном заполнении счет-фактура и акт сформируются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 Корректировать неокрашенный текст 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 До вывода  на печать  отрегулировать  высоту заполненных строк для полного  отображения  информации. Высоту строк  в счете-фактуре и акте отрегулируют при регистрации договора.
</t>
    </r>
    <r>
      <rPr>
        <sz val="11"/>
        <color indexed="16"/>
        <rFont val="Times New Roman"/>
        <family val="1"/>
      </rPr>
      <t xml:space="preserve">    При необходимости уточнения наш сотрудник свяжется с Вами по предоставленному в заявлении контактному номеру.
 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 При осуществлении оплаты в платежном поручении указывать номер и дату счета-фактуры, присвоеный Госпромнадзором.</t>
    </r>
  </si>
  <si>
    <t>С порядком оформления документов для оказания платных услуг, размещенном на сайте Госпромнадзора, ознакомлены.</t>
  </si>
  <si>
    <t xml:space="preserve">(указать расчетный счет, УНН, наименование и местонахождение банка, код) </t>
  </si>
  <si>
    <t xml:space="preserve">просит оказать услуги по проведению оценки возможности выполнять отдельные виды работ (оказывать отдельные виды услуг) при осуществлении деятельности в области промышленной безопасности для </t>
  </si>
  <si>
    <t>(выбрать из выпадающего списка)</t>
  </si>
  <si>
    <t>(полное наименование юридического лица )</t>
  </si>
  <si>
    <t>дуговая сварка плавящимся покрытым электродом (процесс сварки-111 в соответствии с СТБ ISO 4063-2012)</t>
  </si>
  <si>
    <t>дуговая сварка под флюсом проволочным электродом (процесс сварки-121 в соответствии с СТБ ISO 4063-2012)</t>
  </si>
  <si>
    <t>дуговая сварка под флюсом с присадкой железного порошка (процесс сварки-124 в соответствии с СТБ ISO 4063-2012)</t>
  </si>
  <si>
    <t>дуговая сварка под флюсом порошковой электродной проволокой (процесс сварки-125 в соответствии с СТБ ISO 4063-2012)</t>
  </si>
  <si>
    <t>дуговая сварка в инертном газе плавящимся проволочным электродом (процесс сварки-131 в соответствии с СТБ ISO 4063-2012)</t>
  </si>
  <si>
    <t>дуговая сварка в инертном газе плавящейся порошковой электродной проволокой (процесс сварки-132 в соответствии с СТБ ISO 4063-2012)</t>
  </si>
  <si>
    <t>дуговая сварка в инертном газе плавящейся порошковой электродной проволокой с металлическим порошком в наполнителе (процесс сварки-133 в соответствии с СТБ ISO 4063-2012)</t>
  </si>
  <si>
    <t>дуговая сварка в активном газе плавящимся проволочным электродом (процесс сварки-135 в соответствии с СТБ ISO 4063-2012)</t>
  </si>
  <si>
    <t>дуговая сварка в активном газе плавящейся порошковой электродной проволокой (процесс сварки-136 в соответствии с СТБ ISO 4063-2012)</t>
  </si>
  <si>
    <t>дуговая сварка в активном газе плавящейся порошковой электродной проволокой с металлическим порошком в наполнителе (процесс сварки-138 в соответствии с СТБ ISO 4063-2012)</t>
  </si>
  <si>
    <t>дуговая сварка в инертном газе неплавящимся вольфрамовым электродом с присадочной проволокой/прутком (процесс сварки-141 в соответствии с СТБ ISO 4063-2012)</t>
  </si>
  <si>
    <t>дуговая сварка в инертном газе неплавящимся вольфрамовым электродом (процесс сварки-142 в соответствии с СТБ ISO 4063-2012)</t>
  </si>
  <si>
    <t>дуговая сварка в инертном газе неплавящимся вольфрамовым электродом с порошковой присадочной проволокой/прутком (процесс сварки-143 в соответствии с СТБ ISO 4063-2012)</t>
  </si>
  <si>
    <t>дуговая сварка в инертном газе с примесью восстановительного газа неплавящимся вольфрамовым электродом с присадочной проволокой/прутком (процесс сварки-145 в соответствии с СТБ ISO 4063-2012)</t>
  </si>
  <si>
    <t>дуговая сварка в инертном газе с примесью восстанавливающего газа неплавящимся вольфрамовым электродом с порошковой присадочной проволокой/прутком (процесс сварки-146 в соответствии с СТБ ISO 4063-2012)</t>
  </si>
  <si>
    <t>дуговая сварка в защитном активном газе неплавящимся вольфрамовым электродом (процесс сварки-147 в соответствии с СТБ ISO 4063-2012)</t>
  </si>
  <si>
    <t>ацетиленокислородная сварка (процесс сварки-311 в соответствии с СТБ ISO 4063-2012)</t>
  </si>
  <si>
    <t>пропанокислородная сварка (процесс сварки-312 в соответствии с СТБ ISO 4063-2012)</t>
  </si>
  <si>
    <t>дуговая сварка порошковой самозащитной проволокой (процесс сварки-114 в соответствии с СТБ ISO 4063-2012)</t>
  </si>
  <si>
    <t>сварка полиэтиленовых труб нагретым инструментом встык</t>
  </si>
  <si>
    <t>сварка полиэтиленовых труб соединительными деталями с закладными нагревателями (ЗН)</t>
  </si>
  <si>
    <t>№ п/п</t>
  </si>
  <si>
    <t xml:space="preserve">получения разрешения на право проведения аттестации сварщиков  </t>
  </si>
  <si>
    <t xml:space="preserve">внесения изменений в разрешение на право проведения аттестации сварщиков  </t>
  </si>
  <si>
    <t>Проведение оценки возможности выполнять отдельные виды работ (оказывать отдельные виды услуг) при осуществлении деятельности в области промышленной безопасности для</t>
  </si>
  <si>
    <t>заместителя начальника Минского городского управления Госпромнадзора Ворона Александра Леонидовича,</t>
  </si>
  <si>
    <t xml:space="preserve">с  другой стороны, далее именуемые Сторонами, удостоверяем, что Сторонами достигнуто соглашение о стоимости оказываемой услуги по проведению оценки возможности выполнять отдельные виды работ (оказывать отдельные виды услуг) при осуществлении деятельности в области промышленной безопасности для </t>
  </si>
  <si>
    <t xml:space="preserve">Р/ПЗ </t>
  </si>
  <si>
    <t>(указать дату и номер выданного ранее разрешения, если требуется внесение изменений, или скрыть строку)</t>
  </si>
  <si>
    <r>
      <rPr>
        <sz val="15"/>
        <color indexed="8"/>
        <rFont val="Times New Roman"/>
        <family val="1"/>
      </rPr>
      <t>на следующие наименования процессов сварки:</t>
    </r>
    <r>
      <rPr>
        <sz val="12"/>
        <color indexed="8"/>
        <rFont val="Times New Roman"/>
        <family val="1"/>
      </rPr>
      <t xml:space="preserve">
 </t>
    </r>
    <r>
      <rPr>
        <sz val="9"/>
        <color indexed="8"/>
        <rFont val="Times New Roman"/>
        <family val="1"/>
      </rPr>
      <t>(выбрать из списка, лишние строки скрыть)</t>
    </r>
  </si>
  <si>
    <r>
      <t xml:space="preserve">Брестское областное управление 
</t>
    </r>
    <r>
      <rPr>
        <sz val="14"/>
        <color indexed="8"/>
        <rFont val="Times New Roman"/>
        <family val="1"/>
      </rPr>
      <t xml:space="preserve">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224032, г.Брест, ул.Советской Конституции, 30-2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p/с BY59AKBB36429000035991000000
в ОАО "АСБ Беларусбанк",
Юридический адрес: 
220089 г.Минск, ул.Дзержинского, 18
Код банка AKBBBY2X
УНП 200884395  ОКПО 00015482</t>
    </r>
  </si>
  <si>
    <t>20.03.2024 г. № 43-03/2024</t>
  </si>
  <si>
    <t>20.03.2024 г. № 31-03/2024</t>
  </si>
  <si>
    <t>20.03.2024 г. № 37-03/2024</t>
  </si>
  <si>
    <r>
      <rPr>
        <b/>
        <sz val="14"/>
        <color indexed="8"/>
        <rFont val="Times New Roman"/>
        <family val="1"/>
      </rPr>
      <t xml:space="preserve">Витебское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210002, г.Витебск, ул.Вострецова, 2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BY51BLBB36420300795593001001 
в Дирекции ОАО «Белинвестбанк» 
по Витебской области
по адресу: 210015, г.Витебск, ул.Ленина, 22/16 
Код банка BLBBBY2X 
УНП 300795593  ОКПО 000154822002</t>
    </r>
  </si>
  <si>
    <t>20.03.2024 г. № 44-03/2024</t>
  </si>
  <si>
    <t>20.03.2024 г. № 32-03/2024</t>
  </si>
  <si>
    <t>20.03.2024 г. № 38-03/2024</t>
  </si>
  <si>
    <t>20.03.2024 г. № 22-03/2024</t>
  </si>
  <si>
    <t>20.03.2024 г. № 23-03/2024</t>
  </si>
  <si>
    <r>
      <rPr>
        <b/>
        <sz val="14"/>
        <color indexed="8"/>
        <rFont val="Times New Roman"/>
        <family val="1"/>
      </rPr>
      <t>Гомельское областное управление</t>
    </r>
    <r>
      <rPr>
        <sz val="14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246045, г.Гомель, ул.Олимпийская, 13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</si>
  <si>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20.03.2024 г. № 33-03/2024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</si>
  <si>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</si>
  <si>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>20.03.2024 г. № 39-03/2024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</si>
  <si>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</si>
  <si>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20.03.2024 г. № 45-03/2024</t>
  </si>
  <si>
    <t>20.03.2024 г. № 25-03/2024</t>
  </si>
  <si>
    <t>20.03.2024 г. № 24-03/2024</t>
  </si>
  <si>
    <r>
      <rPr>
        <b/>
        <sz val="14"/>
        <color indexed="8"/>
        <rFont val="Times New Roman"/>
        <family val="1"/>
      </rPr>
      <t xml:space="preserve">Гродненское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230029, г.Гродно, ул.Горького, 49  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BY31AKBB36429050058554000000
в Гродненском областном управлении 
№ 400 «АСБ Беларусбанка»,
г.Гродно, ул.Новооктябрьская, 5
УНП 500279746  БИК AKBBBY2Х</t>
    </r>
  </si>
  <si>
    <t>20.03.2024 г. № 46-03/2024</t>
  </si>
  <si>
    <t>20.03.2024 г. № 34-03/2024</t>
  </si>
  <si>
    <t>20.03.2024 г. № 40-03/2024</t>
  </si>
  <si>
    <r>
      <rPr>
        <b/>
        <sz val="14"/>
        <color indexed="8"/>
        <rFont val="Times New Roman"/>
        <family val="1"/>
      </rPr>
      <t xml:space="preserve">Минское городское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220108, г.Минск, ул.Казинца, д. 86, корп. 1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BY61АКВВ36429000032530000000
БИК: AKBBBY2Х 
ЦБУ № 527 ОАО «АСБ Беларусбанк»
г.Минск, ул.Воронянского, 7а
УНП 100061974  ОКПО 00015482</t>
    </r>
  </si>
  <si>
    <t>20.03.2024 г. № 30-03/2024</t>
  </si>
  <si>
    <t>20.03.2024 г. № 19-03/2024</t>
  </si>
  <si>
    <t>20.03.2024 г. № 18-03/2024</t>
  </si>
  <si>
    <t>Заместитель начальника Минского 
городского управления Госпромнадзора
___________________________А.Л.Ворон</t>
  </si>
  <si>
    <r>
      <rPr>
        <b/>
        <sz val="14"/>
        <color indexed="8"/>
        <rFont val="Times New Roman"/>
        <family val="1"/>
      </rPr>
      <t xml:space="preserve">Минское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220108, г.Минск, ул.Казинца, д. 86, корп. 1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BY61АКВВ36429000032530000000
БИК: AKBBBY2Х 
ЦБУ № 527 ОАО «АСБ Беларусбанк»
г.Минск, ул.Воронянского, 7а
УНП 100061974  ОКПО 00015482</t>
    </r>
  </si>
  <si>
    <t>20.03.2024 г. № 35-03/2024</t>
  </si>
  <si>
    <t>20.03.2024 г. № 41-03/2024</t>
  </si>
  <si>
    <r>
      <rPr>
        <b/>
        <sz val="14"/>
        <color indexed="8"/>
        <rFont val="Times New Roman"/>
        <family val="1"/>
      </rPr>
      <t xml:space="preserve">Могилевское областное управление </t>
    </r>
    <r>
      <rPr>
        <sz val="14"/>
        <color indexed="8"/>
        <rFont val="Times New Roman"/>
        <family val="1"/>
      </rPr>
      <t xml:space="preserve">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4"/>
        <color indexed="8"/>
        <rFont val="Times New Roman"/>
        <family val="1"/>
      </rPr>
      <t>Юридический адрес:</t>
    </r>
    <r>
      <rPr>
        <sz val="14"/>
        <color indexed="8"/>
        <rFont val="Times New Roman"/>
        <family val="1"/>
      </rPr>
      <t xml:space="preserve">
212003, г.Могилев, ул.Челюскинцев, 115 
</t>
    </r>
    <r>
      <rPr>
        <b/>
        <sz val="14"/>
        <color indexed="8"/>
        <rFont val="Times New Roman"/>
        <family val="1"/>
      </rPr>
      <t>Банковские реквизиты:</t>
    </r>
    <r>
      <rPr>
        <sz val="14"/>
        <color indexed="8"/>
        <rFont val="Times New Roman"/>
        <family val="1"/>
      </rPr>
      <t xml:space="preserve">
р/с BY46АКВВ36429000001500000000
в МОУ №700 ОАО "Беларусбанк"
БИК АКВВ BY2Х  УНП 700630521</t>
    </r>
  </si>
  <si>
    <t>20.03.2024 г. № 47-03/2024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</si>
  <si>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BY46АКВВ36429000001500000000
в МОУ №700 ОАО "Беларусбанк"
БИК АКВВ BY2Х  УНП 700630521</t>
  </si>
  <si>
    <t>20.03.2024 г. № 36-03/2024</t>
  </si>
  <si>
    <t>20.03.2024 г. № 42-03/2024</t>
  </si>
  <si>
    <t>20.03.2024 г. № 28-03/2024</t>
  </si>
  <si>
    <t>20.03.2024 г. № 29-03/2024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</si>
</sst>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5"/>
      <color indexed="8"/>
      <name val="Times New Roman"/>
      <family val="1"/>
    </font>
    <font>
      <sz val="11"/>
      <color indexed="16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262626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A50021"/>
      <name val="Times New Roman"/>
      <family val="1"/>
    </font>
    <font>
      <i/>
      <sz val="12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  <font>
      <b/>
      <sz val="9.5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1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72" fillId="33" borderId="0" xfId="0" applyNumberFormat="1" applyFont="1" applyFill="1" applyAlignment="1" applyProtection="1" quotePrefix="1">
      <alignment horizontal="right"/>
      <protection hidden="1"/>
    </xf>
    <xf numFmtId="0" fontId="73" fillId="33" borderId="0" xfId="0" applyFont="1" applyFill="1" applyBorder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vertical="top"/>
      <protection hidden="1"/>
    </xf>
    <xf numFmtId="0" fontId="75" fillId="33" borderId="0" xfId="0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 locked="0"/>
    </xf>
    <xf numFmtId="0" fontId="72" fillId="33" borderId="0" xfId="0" applyFont="1" applyFill="1" applyAlignment="1" applyProtection="1">
      <alignment/>
      <protection hidden="1" locked="0"/>
    </xf>
    <xf numFmtId="0" fontId="72" fillId="0" borderId="0" xfId="0" applyFont="1" applyBorder="1" applyAlignment="1" applyProtection="1">
      <alignment/>
      <protection hidden="1" locked="0"/>
    </xf>
    <xf numFmtId="14" fontId="73" fillId="33" borderId="0" xfId="0" applyNumberFormat="1" applyFont="1" applyFill="1" applyBorder="1" applyAlignment="1" applyProtection="1">
      <alignment horizontal="center" wrapText="1"/>
      <protection hidden="1"/>
    </xf>
    <xf numFmtId="49" fontId="73" fillId="33" borderId="0" xfId="0" applyNumberFormat="1" applyFont="1" applyFill="1" applyBorder="1" applyAlignment="1" applyProtection="1">
      <alignment horizontal="right"/>
      <protection hidden="1"/>
    </xf>
    <xf numFmtId="2" fontId="72" fillId="33" borderId="0" xfId="0" applyNumberFormat="1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 vertical="top"/>
      <protection hidden="1"/>
    </xf>
    <xf numFmtId="0" fontId="72" fillId="0" borderId="0" xfId="0" applyFont="1" applyAlignment="1" applyProtection="1">
      <alignment/>
      <protection hidden="1"/>
    </xf>
    <xf numFmtId="0" fontId="73" fillId="0" borderId="10" xfId="0" applyFont="1" applyBorder="1" applyAlignment="1" applyProtection="1">
      <alignment horizontal="left"/>
      <protection hidden="1"/>
    </xf>
    <xf numFmtId="0" fontId="73" fillId="33" borderId="0" xfId="0" applyFont="1" applyFill="1" applyBorder="1" applyAlignment="1" applyProtection="1">
      <alignment horizontal="center" wrapText="1"/>
      <protection hidden="1"/>
    </xf>
    <xf numFmtId="49" fontId="72" fillId="33" borderId="0" xfId="0" applyNumberFormat="1" applyFont="1" applyFill="1" applyAlignment="1" applyProtection="1">
      <alignment/>
      <protection hidden="1"/>
    </xf>
    <xf numFmtId="0" fontId="73" fillId="33" borderId="11" xfId="0" applyFont="1" applyFill="1" applyBorder="1" applyAlignment="1" applyProtection="1">
      <alignment horizontal="left" wrapText="1"/>
      <protection hidden="1"/>
    </xf>
    <xf numFmtId="0" fontId="73" fillId="33" borderId="11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74" fillId="33" borderId="0" xfId="0" applyFont="1" applyFill="1" applyAlignment="1" applyProtection="1">
      <alignment horizontal="center"/>
      <protection hidden="1" locked="0"/>
    </xf>
    <xf numFmtId="0" fontId="75" fillId="33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49" fontId="78" fillId="0" borderId="0" xfId="0" applyNumberFormat="1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/>
    </xf>
    <xf numFmtId="0" fontId="72" fillId="0" borderId="0" xfId="0" applyFont="1" applyAlignment="1" applyProtection="1">
      <alignment vertical="top"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74" fillId="33" borderId="0" xfId="0" applyFont="1" applyFill="1" applyAlignment="1" applyProtection="1">
      <alignment horizontal="left"/>
      <protection hidden="1"/>
    </xf>
    <xf numFmtId="0" fontId="78" fillId="0" borderId="0" xfId="0" applyFont="1" applyAlignment="1" applyProtection="1">
      <alignment/>
      <protection hidden="1"/>
    </xf>
    <xf numFmtId="0" fontId="73" fillId="0" borderId="12" xfId="0" applyFont="1" applyBorder="1" applyAlignment="1" applyProtection="1">
      <alignment/>
      <protection locked="0"/>
    </xf>
    <xf numFmtId="0" fontId="79" fillId="0" borderId="12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top" wrapText="1"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77" fillId="0" borderId="0" xfId="0" applyFont="1" applyAlignment="1" applyProtection="1">
      <alignment wrapText="1"/>
      <protection hidden="1"/>
    </xf>
    <xf numFmtId="49" fontId="77" fillId="0" borderId="0" xfId="0" applyNumberFormat="1" applyFont="1" applyAlignment="1" applyProtection="1">
      <alignment wrapText="1"/>
      <protection hidden="1"/>
    </xf>
    <xf numFmtId="0" fontId="77" fillId="33" borderId="0" xfId="0" applyFont="1" applyFill="1" applyAlignment="1" applyProtection="1">
      <alignment horizontal="left" vertical="top"/>
      <protection hidden="1"/>
    </xf>
    <xf numFmtId="0" fontId="77" fillId="33" borderId="0" xfId="0" applyFont="1" applyFill="1" applyBorder="1" applyAlignment="1" applyProtection="1">
      <alignment vertical="top" wrapText="1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0" fontId="72" fillId="34" borderId="0" xfId="0" applyFont="1" applyFill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2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top"/>
      <protection hidden="1"/>
    </xf>
    <xf numFmtId="0" fontId="72" fillId="0" borderId="0" xfId="0" applyFont="1" applyAlignment="1" applyProtection="1">
      <alignment horizontal="left" vertical="top"/>
      <protection hidden="1"/>
    </xf>
    <xf numFmtId="0" fontId="72" fillId="33" borderId="0" xfId="0" applyFont="1" applyFill="1" applyBorder="1" applyAlignment="1" applyProtection="1">
      <alignment horizontal="left" vertical="top"/>
      <protection hidden="1"/>
    </xf>
    <xf numFmtId="0" fontId="74" fillId="0" borderId="0" xfId="0" applyFont="1" applyBorder="1" applyAlignment="1" applyProtection="1">
      <alignment vertical="top" wrapText="1"/>
      <protection locked="0"/>
    </xf>
    <xf numFmtId="0" fontId="72" fillId="35" borderId="13" xfId="0" applyFont="1" applyFill="1" applyBorder="1" applyAlignment="1" applyProtection="1">
      <alignment horizontal="center" vertical="top" wrapText="1"/>
      <protection hidden="1"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2" fillId="34" borderId="0" xfId="0" applyFont="1" applyFill="1" applyAlignment="1" applyProtection="1">
      <alignment horizontal="left" vertical="top" wrapText="1"/>
      <protection locked="0"/>
    </xf>
    <xf numFmtId="0" fontId="72" fillId="0" borderId="13" xfId="0" applyFont="1" applyFill="1" applyBorder="1" applyAlignment="1" applyProtection="1">
      <alignment horizontal="center" vertical="top" wrapText="1"/>
      <protection hidden="1"/>
    </xf>
    <xf numFmtId="0" fontId="72" fillId="34" borderId="0" xfId="0" applyFont="1" applyFill="1" applyAlignment="1" applyProtection="1">
      <alignment horizontal="left" vertical="top" wrapText="1"/>
      <protection/>
    </xf>
    <xf numFmtId="0" fontId="72" fillId="0" borderId="0" xfId="0" applyFont="1" applyAlignment="1" applyProtection="1">
      <alignment horizontal="left" vertical="top" wrapText="1"/>
      <protection/>
    </xf>
    <xf numFmtId="0" fontId="13" fillId="34" borderId="0" xfId="0" applyFont="1" applyFill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center" vertical="top" wrapText="1"/>
      <protection hidden="1"/>
    </xf>
    <xf numFmtId="49" fontId="77" fillId="33" borderId="0" xfId="0" applyNumberFormat="1" applyFont="1" applyFill="1" applyBorder="1" applyAlignment="1" applyProtection="1">
      <alignment horizontal="left" vertical="top"/>
      <protection hidden="1"/>
    </xf>
    <xf numFmtId="49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7" fillId="35" borderId="13" xfId="0" applyFont="1" applyFill="1" applyBorder="1" applyAlignment="1" applyProtection="1">
      <alignment horizontal="left" vertical="top" wrapText="1"/>
      <protection hidden="1" locked="0"/>
    </xf>
    <xf numFmtId="0" fontId="77" fillId="35" borderId="11" xfId="0" applyFont="1" applyFill="1" applyBorder="1" applyAlignment="1" applyProtection="1">
      <alignment horizontal="left" vertical="top" wrapText="1"/>
      <protection hidden="1" locked="0"/>
    </xf>
    <xf numFmtId="0" fontId="77" fillId="35" borderId="14" xfId="0" applyFont="1" applyFill="1" applyBorder="1" applyAlignment="1" applyProtection="1">
      <alignment horizontal="left" vertical="top" wrapText="1"/>
      <protection hidden="1" locked="0"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75" fillId="0" borderId="0" xfId="0" applyFont="1" applyFill="1" applyBorder="1" applyAlignment="1" applyProtection="1">
      <alignment horizontal="left" vertical="top"/>
      <protection hidden="1"/>
    </xf>
    <xf numFmtId="0" fontId="82" fillId="0" borderId="0" xfId="0" applyFont="1" applyAlignment="1" applyProtection="1">
      <alignment horizontal="left" vertical="top"/>
      <protection/>
    </xf>
    <xf numFmtId="0" fontId="83" fillId="35" borderId="10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Border="1" applyAlignment="1" applyProtection="1">
      <alignment horizontal="left" vertical="top"/>
      <protection/>
    </xf>
    <xf numFmtId="0" fontId="84" fillId="33" borderId="15" xfId="0" applyFont="1" applyFill="1" applyBorder="1" applyAlignment="1" applyProtection="1">
      <alignment horizontal="center" vertical="center"/>
      <protection hidden="1"/>
    </xf>
    <xf numFmtId="0" fontId="74" fillId="35" borderId="0" xfId="0" applyFont="1" applyFill="1" applyAlignment="1" applyProtection="1">
      <alignment horizontal="left" vertical="top" wrapText="1"/>
      <protection hidden="1" locked="0"/>
    </xf>
    <xf numFmtId="14" fontId="85" fillId="0" borderId="10" xfId="0" applyNumberFormat="1" applyFont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 horizontal="left" vertical="top" wrapText="1"/>
      <protection hidden="1" locked="0"/>
    </xf>
    <xf numFmtId="0" fontId="86" fillId="33" borderId="0" xfId="0" applyFont="1" applyFill="1" applyAlignment="1" applyProtection="1">
      <alignment horizontal="left" vertical="top" wrapText="1"/>
      <protection hidden="1" locked="0"/>
    </xf>
    <xf numFmtId="0" fontId="87" fillId="35" borderId="0" xfId="0" applyFont="1" applyFill="1" applyBorder="1" applyAlignment="1" applyProtection="1">
      <alignment horizontal="left" vertical="top" wrapText="1"/>
      <protection hidden="1" locked="0"/>
    </xf>
    <xf numFmtId="0" fontId="77" fillId="33" borderId="0" xfId="0" applyFont="1" applyFill="1" applyAlignment="1" applyProtection="1">
      <alignment horizontal="left" vertical="top"/>
      <protection hidden="1"/>
    </xf>
    <xf numFmtId="0" fontId="77" fillId="0" borderId="0" xfId="0" applyFont="1" applyFill="1" applyAlignment="1" applyProtection="1">
      <alignment horizontal="left" vertical="top" wrapText="1"/>
      <protection hidden="1"/>
    </xf>
    <xf numFmtId="0" fontId="84" fillId="33" borderId="0" xfId="0" applyFont="1" applyFill="1" applyBorder="1" applyAlignment="1" applyProtection="1">
      <alignment horizontal="center" vertical="center"/>
      <protection hidden="1"/>
    </xf>
    <xf numFmtId="0" fontId="77" fillId="35" borderId="0" xfId="0" applyFont="1" applyFill="1" applyBorder="1" applyAlignment="1" applyProtection="1">
      <alignment horizontal="left" vertical="top"/>
      <protection hidden="1" locked="0"/>
    </xf>
    <xf numFmtId="0" fontId="77" fillId="35" borderId="0" xfId="0" applyFont="1" applyFill="1" applyAlignment="1" applyProtection="1">
      <alignment horizontal="left" vertical="top"/>
      <protection hidden="1" locked="0"/>
    </xf>
    <xf numFmtId="0" fontId="77" fillId="0" borderId="0" xfId="0" applyFont="1" applyFill="1" applyBorder="1" applyAlignment="1" applyProtection="1">
      <alignment horizontal="left" vertical="top" wrapText="1"/>
      <protection hidden="1"/>
    </xf>
    <xf numFmtId="0" fontId="74" fillId="33" borderId="10" xfId="0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 applyProtection="1">
      <alignment horizontal="left" vertical="top"/>
      <protection locked="0"/>
    </xf>
    <xf numFmtId="0" fontId="77" fillId="0" borderId="10" xfId="0" applyFont="1" applyFill="1" applyBorder="1" applyAlignment="1" applyProtection="1">
      <alignment horizontal="center" vertical="top"/>
      <protection/>
    </xf>
    <xf numFmtId="14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83" fillId="35" borderId="10" xfId="0" applyFont="1" applyFill="1" applyBorder="1" applyAlignment="1" applyProtection="1">
      <alignment horizontal="left" vertical="top" wrapText="1"/>
      <protection locked="0"/>
    </xf>
    <xf numFmtId="0" fontId="77" fillId="35" borderId="0" xfId="0" applyFont="1" applyFill="1" applyBorder="1" applyAlignment="1" applyProtection="1">
      <alignment horizontal="left" vertical="top" wrapText="1"/>
      <protection hidden="1" locked="0"/>
    </xf>
    <xf numFmtId="49" fontId="73" fillId="33" borderId="10" xfId="0" applyNumberFormat="1" applyFont="1" applyFill="1" applyBorder="1" applyAlignment="1" applyProtection="1">
      <alignment horizontal="center"/>
      <protection hidden="1"/>
    </xf>
    <xf numFmtId="0" fontId="73" fillId="33" borderId="10" xfId="0" applyFont="1" applyFill="1" applyBorder="1" applyAlignment="1" applyProtection="1">
      <alignment horizontal="center"/>
      <protection hidden="1"/>
    </xf>
    <xf numFmtId="49" fontId="75" fillId="33" borderId="0" xfId="0" applyNumberFormat="1" applyFont="1" applyFill="1" applyAlignment="1" applyProtection="1">
      <alignment horizontal="left" vertical="top" wrapText="1"/>
      <protection hidden="1"/>
    </xf>
    <xf numFmtId="0" fontId="75" fillId="33" borderId="0" xfId="0" applyNumberFormat="1" applyFont="1" applyFill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 vertical="top"/>
      <protection hidden="1"/>
    </xf>
    <xf numFmtId="0" fontId="81" fillId="33" borderId="0" xfId="0" applyFont="1" applyFill="1" applyAlignment="1" applyProtection="1">
      <alignment horizontal="center" vertical="top"/>
      <protection hidden="1" locked="0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83" fillId="0" borderId="11" xfId="0" applyFont="1" applyFill="1" applyBorder="1" applyAlignment="1" applyProtection="1">
      <alignment horizontal="center" vertical="top" wrapText="1"/>
      <protection hidden="1"/>
    </xf>
    <xf numFmtId="0" fontId="83" fillId="0" borderId="14" xfId="0" applyFont="1" applyFill="1" applyBorder="1" applyAlignment="1" applyProtection="1">
      <alignment horizontal="center" vertical="top" wrapText="1"/>
      <protection hidden="1"/>
    </xf>
    <xf numFmtId="0" fontId="88" fillId="35" borderId="10" xfId="0" applyFont="1" applyFill="1" applyBorder="1" applyAlignment="1" applyProtection="1">
      <alignment horizontal="left" wrapText="1"/>
      <protection hidden="1" locked="0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75" fillId="35" borderId="10" xfId="0" applyFont="1" applyFill="1" applyBorder="1" applyAlignment="1" applyProtection="1">
      <alignment horizontal="left"/>
      <protection hidden="1" locked="0"/>
    </xf>
    <xf numFmtId="0" fontId="89" fillId="0" borderId="0" xfId="0" applyFont="1" applyBorder="1" applyAlignment="1" applyProtection="1">
      <alignment horizontal="center" vertical="top"/>
      <protection hidden="1"/>
    </xf>
    <xf numFmtId="0" fontId="75" fillId="33" borderId="0" xfId="0" applyFont="1" applyFill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14" fontId="72" fillId="31" borderId="10" xfId="0" applyNumberFormat="1" applyFont="1" applyFill="1" applyBorder="1" applyAlignment="1" applyProtection="1">
      <alignment horizontal="left"/>
      <protection hidden="1" locked="0"/>
    </xf>
    <xf numFmtId="0" fontId="72" fillId="31" borderId="10" xfId="0" applyFont="1" applyFill="1" applyBorder="1" applyAlignment="1" applyProtection="1">
      <alignment horizontal="left"/>
      <protection hidden="1" locked="0"/>
    </xf>
    <xf numFmtId="0" fontId="75" fillId="33" borderId="0" xfId="0" applyFont="1" applyFill="1" applyAlignment="1" applyProtection="1">
      <alignment horizontal="left"/>
      <protection hidden="1"/>
    </xf>
    <xf numFmtId="0" fontId="90" fillId="0" borderId="10" xfId="0" applyFont="1" applyFill="1" applyBorder="1" applyAlignment="1" applyProtection="1">
      <alignment horizontal="center" vertical="top"/>
      <protection hidden="1"/>
    </xf>
    <xf numFmtId="0" fontId="90" fillId="0" borderId="10" xfId="0" applyFont="1" applyFill="1" applyBorder="1" applyAlignment="1" applyProtection="1">
      <alignment horizontal="center"/>
      <protection hidden="1"/>
    </xf>
    <xf numFmtId="0" fontId="84" fillId="33" borderId="13" xfId="0" applyFont="1" applyFill="1" applyBorder="1" applyAlignment="1" applyProtection="1">
      <alignment horizontal="center" vertical="center" wrapText="1"/>
      <protection hidden="1"/>
    </xf>
    <xf numFmtId="0" fontId="84" fillId="33" borderId="11" xfId="0" applyFont="1" applyFill="1" applyBorder="1" applyAlignment="1" applyProtection="1">
      <alignment horizontal="center" vertical="center" wrapText="1"/>
      <protection hidden="1"/>
    </xf>
    <xf numFmtId="0" fontId="84" fillId="33" borderId="14" xfId="0" applyFont="1" applyFill="1" applyBorder="1" applyAlignment="1" applyProtection="1">
      <alignment horizontal="center" vertical="center" wrapText="1"/>
      <protection hidden="1"/>
    </xf>
    <xf numFmtId="0" fontId="84" fillId="33" borderId="13" xfId="0" applyFont="1" applyFill="1" applyBorder="1" applyAlignment="1" applyProtection="1">
      <alignment horizontal="center" vertical="center"/>
      <protection hidden="1"/>
    </xf>
    <xf numFmtId="0" fontId="84" fillId="33" borderId="11" xfId="0" applyFont="1" applyFill="1" applyBorder="1" applyAlignment="1" applyProtection="1">
      <alignment horizontal="center" vertical="center"/>
      <protection hidden="1"/>
    </xf>
    <xf numFmtId="0" fontId="84" fillId="33" borderId="14" xfId="0" applyFont="1" applyFill="1" applyBorder="1" applyAlignment="1" applyProtection="1">
      <alignment horizontal="center" vertical="center"/>
      <protection hidden="1"/>
    </xf>
    <xf numFmtId="0" fontId="83" fillId="33" borderId="13" xfId="0" applyFont="1" applyFill="1" applyBorder="1" applyAlignment="1" applyProtection="1">
      <alignment horizontal="center" vertical="top" wrapText="1"/>
      <protection hidden="1"/>
    </xf>
    <xf numFmtId="0" fontId="83" fillId="33" borderId="11" xfId="0" applyFont="1" applyFill="1" applyBorder="1" applyAlignment="1" applyProtection="1">
      <alignment horizontal="center" vertical="top" wrapText="1"/>
      <protection hidden="1"/>
    </xf>
    <xf numFmtId="0" fontId="83" fillId="33" borderId="14" xfId="0" applyFont="1" applyFill="1" applyBorder="1" applyAlignment="1" applyProtection="1">
      <alignment horizontal="center" vertical="top" wrapText="1"/>
      <protection hidden="1"/>
    </xf>
    <xf numFmtId="0" fontId="83" fillId="33" borderId="13" xfId="0" applyFont="1" applyFill="1" applyBorder="1" applyAlignment="1" applyProtection="1">
      <alignment horizontal="left" vertical="top"/>
      <protection hidden="1"/>
    </xf>
    <xf numFmtId="0" fontId="83" fillId="33" borderId="11" xfId="0" applyFont="1" applyFill="1" applyBorder="1" applyAlignment="1" applyProtection="1">
      <alignment horizontal="left" vertical="top"/>
      <protection hidden="1"/>
    </xf>
    <xf numFmtId="0" fontId="83" fillId="33" borderId="14" xfId="0" applyFont="1" applyFill="1" applyBorder="1" applyAlignment="1" applyProtection="1">
      <alignment horizontal="left" vertical="top"/>
      <protection hidden="1"/>
    </xf>
    <xf numFmtId="0" fontId="74" fillId="33" borderId="13" xfId="0" applyFont="1" applyFill="1" applyBorder="1" applyAlignment="1" applyProtection="1">
      <alignment horizontal="center" vertical="center" wrapText="1"/>
      <protection hidden="1"/>
    </xf>
    <xf numFmtId="0" fontId="74" fillId="33" borderId="11" xfId="0" applyFont="1" applyFill="1" applyBorder="1" applyAlignment="1" applyProtection="1">
      <alignment horizontal="center" vertical="center" wrapText="1"/>
      <protection hidden="1"/>
    </xf>
    <xf numFmtId="0" fontId="74" fillId="33" borderId="14" xfId="0" applyFont="1" applyFill="1" applyBorder="1" applyAlignment="1" applyProtection="1">
      <alignment horizontal="center" vertical="center" wrapText="1"/>
      <protection hidden="1"/>
    </xf>
    <xf numFmtId="2" fontId="74" fillId="33" borderId="13" xfId="0" applyNumberFormat="1" applyFont="1" applyFill="1" applyBorder="1" applyAlignment="1" applyProtection="1">
      <alignment horizontal="center" vertical="center" wrapText="1"/>
      <protection hidden="1"/>
    </xf>
    <xf numFmtId="2" fontId="74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7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83" fillId="33" borderId="13" xfId="0" applyFont="1" applyFill="1" applyBorder="1" applyAlignment="1" applyProtection="1">
      <alignment horizontal="left" vertical="top" wrapText="1"/>
      <protection hidden="1"/>
    </xf>
    <xf numFmtId="2" fontId="74" fillId="31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33" borderId="13" xfId="0" applyFont="1" applyFill="1" applyBorder="1" applyAlignment="1" applyProtection="1">
      <alignment horizontal="center" vertical="top" wrapText="1"/>
      <protection hidden="1"/>
    </xf>
    <xf numFmtId="0" fontId="74" fillId="33" borderId="11" xfId="0" applyFont="1" applyFill="1" applyBorder="1" applyAlignment="1" applyProtection="1">
      <alignment horizontal="center" vertical="top" wrapText="1"/>
      <protection hidden="1"/>
    </xf>
    <xf numFmtId="0" fontId="74" fillId="33" borderId="14" xfId="0" applyFont="1" applyFill="1" applyBorder="1" applyAlignment="1" applyProtection="1">
      <alignment horizontal="center" vertical="top" wrapText="1"/>
      <protection hidden="1"/>
    </xf>
    <xf numFmtId="2" fontId="74" fillId="33" borderId="13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1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91" fillId="0" borderId="15" xfId="0" applyFont="1" applyBorder="1" applyAlignment="1" applyProtection="1">
      <alignment horizontal="left" vertical="top"/>
      <protection/>
    </xf>
    <xf numFmtId="0" fontId="84" fillId="35" borderId="10" xfId="0" applyFont="1" applyFill="1" applyBorder="1" applyAlignment="1" applyProtection="1">
      <alignment horizontal="left" wrapText="1"/>
      <protection hidden="1" locked="0"/>
    </xf>
    <xf numFmtId="0" fontId="11" fillId="33" borderId="0" xfId="0" applyFont="1" applyFill="1" applyAlignment="1" applyProtection="1">
      <alignment horizontal="left" vertical="top" wrapText="1"/>
      <protection hidden="1"/>
    </xf>
    <xf numFmtId="0" fontId="72" fillId="0" borderId="10" xfId="0" applyFont="1" applyBorder="1" applyAlignment="1" applyProtection="1">
      <alignment horizontal="center"/>
      <protection hidden="1"/>
    </xf>
    <xf numFmtId="0" fontId="81" fillId="35" borderId="10" xfId="0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84" fillId="33" borderId="0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81" fillId="0" borderId="1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horizontal="center" vertical="top"/>
      <protection hidden="1"/>
    </xf>
    <xf numFmtId="0" fontId="72" fillId="33" borderId="0" xfId="0" applyFont="1" applyFill="1" applyAlignment="1" applyProtection="1">
      <alignment horizontal="right"/>
      <protection hidden="1"/>
    </xf>
    <xf numFmtId="49" fontId="73" fillId="33" borderId="10" xfId="0" applyNumberFormat="1" applyFont="1" applyFill="1" applyBorder="1" applyAlignment="1" applyProtection="1">
      <alignment horizontal="center" wrapText="1"/>
      <protection hidden="1"/>
    </xf>
    <xf numFmtId="0" fontId="73" fillId="33" borderId="10" xfId="0" applyFont="1" applyFill="1" applyBorder="1" applyAlignment="1" applyProtection="1">
      <alignment horizontal="center" wrapText="1"/>
      <protection hidden="1"/>
    </xf>
    <xf numFmtId="14" fontId="73" fillId="33" borderId="10" xfId="0" applyNumberFormat="1" applyFont="1" applyFill="1" applyBorder="1" applyAlignment="1" applyProtection="1">
      <alignment horizontal="center"/>
      <protection hidden="1"/>
    </xf>
    <xf numFmtId="49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10" xfId="0" applyFont="1" applyFill="1" applyBorder="1" applyAlignment="1" applyProtection="1">
      <alignment horizontal="center" wrapText="1"/>
      <protection hidden="1"/>
    </xf>
    <xf numFmtId="2" fontId="72" fillId="33" borderId="16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Border="1" applyAlignment="1" applyProtection="1">
      <alignment horizontal="left" wrapText="1"/>
      <protection hidden="1"/>
    </xf>
    <xf numFmtId="0" fontId="73" fillId="0" borderId="10" xfId="0" applyFont="1" applyFill="1" applyBorder="1" applyAlignment="1" applyProtection="1">
      <alignment horizontal="center"/>
      <protection hidden="1"/>
    </xf>
    <xf numFmtId="0" fontId="73" fillId="0" borderId="10" xfId="0" applyFont="1" applyFill="1" applyBorder="1" applyAlignment="1" applyProtection="1">
      <alignment horizontal="right"/>
      <protection hidden="1"/>
    </xf>
    <xf numFmtId="0" fontId="72" fillId="33" borderId="17" xfId="0" applyFont="1" applyFill="1" applyBorder="1" applyAlignment="1" applyProtection="1">
      <alignment horizontal="left" vertical="top" wrapText="1"/>
      <protection hidden="1"/>
    </xf>
    <xf numFmtId="0" fontId="72" fillId="33" borderId="15" xfId="0" applyFont="1" applyFill="1" applyBorder="1" applyAlignment="1" applyProtection="1">
      <alignment horizontal="left" vertical="top" wrapText="1"/>
      <protection hidden="1"/>
    </xf>
    <xf numFmtId="0" fontId="72" fillId="33" borderId="18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justify" wrapText="1"/>
      <protection hidden="1"/>
    </xf>
    <xf numFmtId="0" fontId="84" fillId="33" borderId="13" xfId="0" applyFont="1" applyFill="1" applyBorder="1" applyAlignment="1" applyProtection="1">
      <alignment horizontal="center" vertical="top" wrapText="1"/>
      <protection hidden="1"/>
    </xf>
    <xf numFmtId="0" fontId="84" fillId="33" borderId="11" xfId="0" applyFont="1" applyFill="1" applyBorder="1" applyAlignment="1" applyProtection="1">
      <alignment horizontal="center" vertical="top" wrapText="1"/>
      <protection hidden="1"/>
    </xf>
    <xf numFmtId="0" fontId="84" fillId="33" borderId="14" xfId="0" applyFont="1" applyFill="1" applyBorder="1" applyAlignment="1" applyProtection="1">
      <alignment horizontal="center" vertical="top" wrapText="1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2" fillId="33" borderId="10" xfId="0" applyFont="1" applyFill="1" applyBorder="1" applyAlignment="1" applyProtection="1">
      <alignment horizontal="left" wrapText="1"/>
      <protection hidden="1"/>
    </xf>
    <xf numFmtId="0" fontId="84" fillId="0" borderId="0" xfId="0" applyFont="1" applyFill="1" applyBorder="1" applyAlignment="1" applyProtection="1">
      <alignment horizontal="left" wrapText="1"/>
      <protection hidden="1"/>
    </xf>
    <xf numFmtId="0" fontId="84" fillId="0" borderId="10" xfId="0" applyFont="1" applyFill="1" applyBorder="1" applyAlignment="1" applyProtection="1">
      <alignment horizontal="left" wrapText="1"/>
      <protection hidden="1"/>
    </xf>
    <xf numFmtId="0" fontId="81" fillId="33" borderId="10" xfId="0" applyFont="1" applyFill="1" applyBorder="1" applyAlignment="1" applyProtection="1">
      <alignment horizontal="right" wrapText="1"/>
      <protection hidden="1"/>
    </xf>
    <xf numFmtId="0" fontId="73" fillId="33" borderId="11" xfId="0" applyFont="1" applyFill="1" applyBorder="1" applyAlignment="1" applyProtection="1">
      <alignment horizontal="left"/>
      <protection hidden="1"/>
    </xf>
    <xf numFmtId="2" fontId="85" fillId="33" borderId="19" xfId="0" applyNumberFormat="1" applyFont="1" applyFill="1" applyBorder="1" applyAlignment="1" applyProtection="1">
      <alignment horizontal="center"/>
      <protection hidden="1"/>
    </xf>
    <xf numFmtId="2" fontId="85" fillId="33" borderId="20" xfId="0" applyNumberFormat="1" applyFont="1" applyFill="1" applyBorder="1" applyAlignment="1" applyProtection="1">
      <alignment horizontal="center"/>
      <protection hidden="1"/>
    </xf>
    <xf numFmtId="2" fontId="85" fillId="33" borderId="21" xfId="0" applyNumberFormat="1" applyFont="1" applyFill="1" applyBorder="1" applyAlignment="1" applyProtection="1">
      <alignment horizontal="center"/>
      <protection hidden="1"/>
    </xf>
    <xf numFmtId="2" fontId="85" fillId="33" borderId="22" xfId="0" applyNumberFormat="1" applyFont="1" applyFill="1" applyBorder="1" applyAlignment="1" applyProtection="1">
      <alignment horizontal="center"/>
      <protection hidden="1"/>
    </xf>
    <xf numFmtId="0" fontId="73" fillId="33" borderId="10" xfId="0" applyFont="1" applyFill="1" applyBorder="1" applyAlignment="1" applyProtection="1">
      <alignment horizontal="left"/>
      <protection hidden="1"/>
    </xf>
    <xf numFmtId="0" fontId="72" fillId="31" borderId="10" xfId="0" applyFont="1" applyFill="1" applyBorder="1" applyAlignment="1" applyProtection="1">
      <alignment horizontal="center"/>
      <protection hidden="1" locked="0"/>
    </xf>
    <xf numFmtId="14" fontId="73" fillId="31" borderId="11" xfId="0" applyNumberFormat="1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Alignment="1" applyProtection="1">
      <alignment horizontal="left"/>
      <protection hidden="1"/>
    </xf>
    <xf numFmtId="0" fontId="81" fillId="33" borderId="15" xfId="0" applyFont="1" applyFill="1" applyBorder="1" applyAlignment="1" applyProtection="1">
      <alignment horizontal="left" vertical="top"/>
      <protection hidden="1"/>
    </xf>
    <xf numFmtId="0" fontId="72" fillId="33" borderId="0" xfId="0" applyFont="1" applyFill="1" applyAlignment="1" applyProtection="1">
      <alignment horizontal="left" wrapText="1"/>
      <protection hidden="1"/>
    </xf>
    <xf numFmtId="14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left"/>
      <protection hidden="1"/>
    </xf>
    <xf numFmtId="0" fontId="72" fillId="33" borderId="23" xfId="0" applyFont="1" applyFill="1" applyBorder="1" applyAlignment="1" applyProtection="1">
      <alignment horizontal="left" vertical="top" wrapText="1"/>
      <protection hidden="1"/>
    </xf>
    <xf numFmtId="0" fontId="72" fillId="33" borderId="10" xfId="0" applyFont="1" applyFill="1" applyBorder="1" applyAlignment="1" applyProtection="1">
      <alignment horizontal="left" vertical="top" wrapText="1"/>
      <protection hidden="1"/>
    </xf>
    <xf numFmtId="0" fontId="72" fillId="33" borderId="24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2" fillId="33" borderId="17" xfId="0" applyNumberFormat="1" applyFont="1" applyFill="1" applyBorder="1" applyAlignment="1" applyProtection="1">
      <alignment horizontal="center" vertical="center"/>
      <protection/>
    </xf>
    <xf numFmtId="0" fontId="72" fillId="33" borderId="15" xfId="0" applyNumberFormat="1" applyFont="1" applyFill="1" applyBorder="1" applyAlignment="1" applyProtection="1">
      <alignment horizontal="center" vertical="center"/>
      <protection/>
    </xf>
    <xf numFmtId="0" fontId="72" fillId="33" borderId="18" xfId="0" applyNumberFormat="1" applyFont="1" applyFill="1" applyBorder="1" applyAlignment="1" applyProtection="1">
      <alignment horizontal="center" vertical="center"/>
      <protection/>
    </xf>
    <xf numFmtId="0" fontId="72" fillId="33" borderId="23" xfId="0" applyNumberFormat="1" applyFont="1" applyFill="1" applyBorder="1" applyAlignment="1" applyProtection="1">
      <alignment horizontal="center" vertical="center"/>
      <protection/>
    </xf>
    <xf numFmtId="0" fontId="72" fillId="33" borderId="10" xfId="0" applyNumberFormat="1" applyFont="1" applyFill="1" applyBorder="1" applyAlignment="1" applyProtection="1">
      <alignment horizontal="center" vertical="center"/>
      <protection/>
    </xf>
    <xf numFmtId="0" fontId="72" fillId="33" borderId="24" xfId="0" applyNumberFormat="1" applyFont="1" applyFill="1" applyBorder="1" applyAlignment="1" applyProtection="1">
      <alignment horizontal="center" vertical="center"/>
      <protection/>
    </xf>
    <xf numFmtId="2" fontId="74" fillId="33" borderId="16" xfId="0" applyNumberFormat="1" applyFont="1" applyFill="1" applyBorder="1" applyAlignment="1" applyProtection="1">
      <alignment horizontal="center" vertical="center"/>
      <protection hidden="1"/>
    </xf>
    <xf numFmtId="0" fontId="74" fillId="33" borderId="16" xfId="0" applyFont="1" applyFill="1" applyBorder="1" applyAlignment="1" applyProtection="1">
      <alignment horizontal="center" vertical="center"/>
      <protection hidden="1"/>
    </xf>
    <xf numFmtId="0" fontId="92" fillId="34" borderId="25" xfId="0" applyFont="1" applyFill="1" applyBorder="1" applyAlignment="1">
      <alignment horizontal="left" vertical="top" wrapText="1"/>
    </xf>
    <xf numFmtId="0" fontId="92" fillId="34" borderId="26" xfId="0" applyFont="1" applyFill="1" applyBorder="1" applyAlignment="1">
      <alignment horizontal="left" vertical="top" wrapText="1"/>
    </xf>
    <xf numFmtId="0" fontId="93" fillId="34" borderId="26" xfId="0" applyFont="1" applyFill="1" applyBorder="1" applyAlignment="1">
      <alignment horizontal="left" vertical="top" wrapText="1"/>
    </xf>
    <xf numFmtId="0" fontId="72" fillId="34" borderId="27" xfId="0" applyFont="1" applyFill="1" applyBorder="1" applyAlignment="1">
      <alignment horizontal="left" vertical="top" wrapText="1"/>
    </xf>
    <xf numFmtId="0" fontId="92" fillId="0" borderId="28" xfId="0" applyFont="1" applyBorder="1" applyAlignment="1">
      <alignment horizontal="left" vertical="top" wrapText="1"/>
    </xf>
    <xf numFmtId="0" fontId="92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 wrapText="1"/>
    </xf>
    <xf numFmtId="0" fontId="92" fillId="34" borderId="28" xfId="0" applyFont="1" applyFill="1" applyBorder="1" applyAlignment="1">
      <alignment horizontal="left" vertical="top" wrapText="1"/>
    </xf>
    <xf numFmtId="0" fontId="92" fillId="34" borderId="0" xfId="0" applyFont="1" applyFill="1" applyBorder="1" applyAlignment="1">
      <alignment horizontal="left" vertical="top" wrapText="1"/>
    </xf>
    <xf numFmtId="0" fontId="93" fillId="34" borderId="0" xfId="0" applyFont="1" applyFill="1" applyBorder="1" applyAlignment="1">
      <alignment horizontal="left" vertical="top" wrapText="1"/>
    </xf>
    <xf numFmtId="0" fontId="72" fillId="34" borderId="29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13" fillId="34" borderId="29" xfId="0" applyFont="1" applyFill="1" applyBorder="1" applyAlignment="1">
      <alignment horizontal="left" vertical="top" wrapText="1"/>
    </xf>
    <xf numFmtId="0" fontId="92" fillId="0" borderId="30" xfId="0" applyFont="1" applyBorder="1" applyAlignment="1">
      <alignment horizontal="left" vertical="top" wrapText="1"/>
    </xf>
    <xf numFmtId="0" fontId="93" fillId="0" borderId="31" xfId="0" applyFont="1" applyBorder="1" applyAlignment="1">
      <alignment horizontal="left" vertical="top" wrapText="1"/>
    </xf>
    <xf numFmtId="0" fontId="72" fillId="0" borderId="3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7"/>
  <sheetViews>
    <sheetView tabSelected="1" zoomScale="90" zoomScaleNormal="90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57421875" style="22" customWidth="1"/>
    <col min="2" max="2" width="5.57421875" style="22" customWidth="1"/>
    <col min="3" max="7" width="2.28125" style="22" customWidth="1"/>
    <col min="8" max="8" width="2.8515625" style="22" customWidth="1"/>
    <col min="9" max="9" width="2.28125" style="22" customWidth="1"/>
    <col min="10" max="10" width="2.8515625" style="22" customWidth="1"/>
    <col min="11" max="11" width="2.57421875" style="22" customWidth="1"/>
    <col min="12" max="12" width="3.57421875" style="22" customWidth="1"/>
    <col min="13" max="14" width="2.28125" style="22" customWidth="1"/>
    <col min="15" max="15" width="2.00390625" style="22" customWidth="1"/>
    <col min="16" max="16" width="2.28125" style="22" customWidth="1"/>
    <col min="17" max="17" width="2.57421875" style="22" customWidth="1"/>
    <col min="18" max="18" width="2.28125" style="22" customWidth="1"/>
    <col min="19" max="20" width="2.28125" style="24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28125" style="22" customWidth="1"/>
    <col min="39" max="39" width="2.28125" style="23" customWidth="1"/>
    <col min="40" max="47" width="2.28125" style="22" customWidth="1"/>
    <col min="48" max="48" width="0.71875" style="22" customWidth="1"/>
    <col min="49" max="50" width="2.28125" style="22" customWidth="1"/>
    <col min="51" max="51" width="2.7109375" style="22" customWidth="1"/>
    <col min="52" max="52" width="2.28125" style="22" customWidth="1"/>
    <col min="53" max="53" width="21.57421875" style="22" hidden="1" customWidth="1"/>
    <col min="54" max="54" width="20.7109375" style="22" hidden="1" customWidth="1"/>
    <col min="55" max="55" width="21.421875" style="22" hidden="1" customWidth="1"/>
    <col min="56" max="56" width="28.00390625" style="22" hidden="1" customWidth="1"/>
    <col min="57" max="57" width="30.140625" style="22" hidden="1" customWidth="1"/>
    <col min="58" max="58" width="25.28125" style="22" hidden="1" customWidth="1"/>
    <col min="59" max="59" width="26.140625" style="22" hidden="1" customWidth="1"/>
    <col min="60" max="60" width="1.8515625" style="22" hidden="1" customWidth="1"/>
    <col min="61" max="61" width="2.28125" style="22" customWidth="1"/>
    <col min="62" max="16384" width="2.28125" style="22" customWidth="1"/>
  </cols>
  <sheetData>
    <row r="1" spans="1:59" ht="76.5" customHeight="1" thickBot="1">
      <c r="A1" s="90" t="s">
        <v>189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51" t="s">
        <v>81</v>
      </c>
      <c r="BB1" s="51" t="s">
        <v>82</v>
      </c>
      <c r="BC1" s="51" t="s">
        <v>83</v>
      </c>
      <c r="BD1" s="52" t="s">
        <v>84</v>
      </c>
      <c r="BE1" s="52" t="s">
        <v>85</v>
      </c>
      <c r="BF1" s="52" t="s">
        <v>86</v>
      </c>
      <c r="BG1" s="52" t="s">
        <v>87</v>
      </c>
    </row>
    <row r="2" spans="1:60" ht="244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216" t="s">
        <v>88</v>
      </c>
      <c r="BB2" s="217" t="s">
        <v>225</v>
      </c>
      <c r="BC2" s="218" t="s">
        <v>89</v>
      </c>
      <c r="BD2" s="218" t="s">
        <v>90</v>
      </c>
      <c r="BE2" s="218" t="s">
        <v>226</v>
      </c>
      <c r="BF2" s="218" t="s">
        <v>91</v>
      </c>
      <c r="BG2" s="219" t="s">
        <v>92</v>
      </c>
      <c r="BH2" s="61" t="s">
        <v>179</v>
      </c>
    </row>
    <row r="3" spans="1:60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220" t="s">
        <v>93</v>
      </c>
      <c r="BB3" s="221" t="s">
        <v>225</v>
      </c>
      <c r="BC3" s="222" t="s">
        <v>89</v>
      </c>
      <c r="BD3" s="222" t="s">
        <v>94</v>
      </c>
      <c r="BE3" s="222" t="s">
        <v>227</v>
      </c>
      <c r="BF3" s="222" t="s">
        <v>95</v>
      </c>
      <c r="BG3" s="223" t="s">
        <v>92</v>
      </c>
      <c r="BH3" s="62" t="s">
        <v>179</v>
      </c>
    </row>
    <row r="4" spans="1:60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224" t="s">
        <v>96</v>
      </c>
      <c r="BB4" s="225" t="s">
        <v>225</v>
      </c>
      <c r="BC4" s="226" t="s">
        <v>89</v>
      </c>
      <c r="BD4" s="226" t="s">
        <v>97</v>
      </c>
      <c r="BE4" s="226" t="s">
        <v>228</v>
      </c>
      <c r="BF4" s="226" t="s">
        <v>98</v>
      </c>
      <c r="BG4" s="227" t="s">
        <v>92</v>
      </c>
      <c r="BH4" s="61" t="s">
        <v>179</v>
      </c>
    </row>
    <row r="5" spans="1:60" s="30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94" t="s">
        <v>53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3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220" t="s">
        <v>99</v>
      </c>
      <c r="BB5" s="222" t="s">
        <v>229</v>
      </c>
      <c r="BC5" s="222" t="s">
        <v>100</v>
      </c>
      <c r="BD5" s="222" t="s">
        <v>101</v>
      </c>
      <c r="BE5" s="222" t="s">
        <v>230</v>
      </c>
      <c r="BF5" s="222" t="s">
        <v>102</v>
      </c>
      <c r="BG5" s="223" t="s">
        <v>103</v>
      </c>
      <c r="BH5" s="62" t="s">
        <v>180</v>
      </c>
    </row>
    <row r="6" spans="1:60" s="30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97" t="s">
        <v>175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224" t="s">
        <v>104</v>
      </c>
      <c r="BB6" s="226" t="s">
        <v>229</v>
      </c>
      <c r="BC6" s="226" t="s">
        <v>100</v>
      </c>
      <c r="BD6" s="226" t="s">
        <v>105</v>
      </c>
      <c r="BE6" s="226" t="s">
        <v>231</v>
      </c>
      <c r="BF6" s="226" t="s">
        <v>106</v>
      </c>
      <c r="BG6" s="227" t="s">
        <v>103</v>
      </c>
      <c r="BH6" s="61" t="s">
        <v>180</v>
      </c>
    </row>
    <row r="7" spans="1:60" s="30" customFormat="1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7" t="s">
        <v>48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220" t="s">
        <v>107</v>
      </c>
      <c r="BB7" s="222" t="s">
        <v>229</v>
      </c>
      <c r="BC7" s="222" t="s">
        <v>100</v>
      </c>
      <c r="BD7" s="222" t="s">
        <v>108</v>
      </c>
      <c r="BE7" s="222" t="s">
        <v>232</v>
      </c>
      <c r="BF7" s="222" t="s">
        <v>109</v>
      </c>
      <c r="BG7" s="223" t="s">
        <v>103</v>
      </c>
      <c r="BH7" s="62" t="s">
        <v>180</v>
      </c>
    </row>
    <row r="8" spans="1:60" s="30" customFormat="1" ht="21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9" t="s">
        <v>44</v>
      </c>
      <c r="O8" s="59"/>
      <c r="P8" s="59"/>
      <c r="Q8" s="59"/>
      <c r="R8" s="59"/>
      <c r="S8" s="59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224" t="s">
        <v>110</v>
      </c>
      <c r="BB8" s="226" t="s">
        <v>229</v>
      </c>
      <c r="BC8" s="226" t="s">
        <v>100</v>
      </c>
      <c r="BD8" s="226" t="s">
        <v>111</v>
      </c>
      <c r="BE8" s="226" t="s">
        <v>233</v>
      </c>
      <c r="BF8" s="226" t="s">
        <v>112</v>
      </c>
      <c r="BG8" s="227" t="s">
        <v>113</v>
      </c>
      <c r="BH8" s="61" t="s">
        <v>181</v>
      </c>
    </row>
    <row r="9" spans="1:60" s="30" customFormat="1" ht="23.25" customHeight="1">
      <c r="A9" s="3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220" t="s">
        <v>114</v>
      </c>
      <c r="BB9" s="222" t="s">
        <v>229</v>
      </c>
      <c r="BC9" s="222" t="s">
        <v>100</v>
      </c>
      <c r="BD9" s="222" t="s">
        <v>115</v>
      </c>
      <c r="BE9" s="222" t="s">
        <v>234</v>
      </c>
      <c r="BF9" s="222" t="s">
        <v>116</v>
      </c>
      <c r="BG9" s="223" t="s">
        <v>113</v>
      </c>
      <c r="BH9" s="62" t="s">
        <v>181</v>
      </c>
    </row>
    <row r="10" spans="1:60" s="30" customFormat="1" ht="12.75" customHeight="1">
      <c r="A10" s="36"/>
      <c r="B10" s="95" t="s">
        <v>194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224" t="s">
        <v>117</v>
      </c>
      <c r="BB10" s="226" t="s">
        <v>235</v>
      </c>
      <c r="BC10" s="226" t="s">
        <v>118</v>
      </c>
      <c r="BD10" s="226" t="s">
        <v>119</v>
      </c>
      <c r="BE10" s="226" t="s">
        <v>236</v>
      </c>
      <c r="BF10" s="226" t="s">
        <v>237</v>
      </c>
      <c r="BG10" s="227" t="s">
        <v>120</v>
      </c>
      <c r="BH10" s="61" t="s">
        <v>182</v>
      </c>
    </row>
    <row r="11" spans="1:60" s="30" customFormat="1" ht="60" customHeight="1">
      <c r="A11" s="36"/>
      <c r="B11" s="98" t="s">
        <v>192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220" t="s">
        <v>121</v>
      </c>
      <c r="BB11" s="222" t="s">
        <v>235</v>
      </c>
      <c r="BC11" s="222" t="s">
        <v>118</v>
      </c>
      <c r="BD11" s="222" t="s">
        <v>122</v>
      </c>
      <c r="BE11" s="222" t="s">
        <v>238</v>
      </c>
      <c r="BF11" s="222" t="s">
        <v>239</v>
      </c>
      <c r="BG11" s="223" t="s">
        <v>120</v>
      </c>
      <c r="BH11" s="74" t="s">
        <v>182</v>
      </c>
    </row>
    <row r="12" spans="1:60" s="30" customFormat="1" ht="40.5" customHeight="1">
      <c r="A12" s="36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224" t="s">
        <v>123</v>
      </c>
      <c r="BB12" s="226" t="s">
        <v>235</v>
      </c>
      <c r="BC12" s="226" t="s">
        <v>118</v>
      </c>
      <c r="BD12" s="226" t="s">
        <v>124</v>
      </c>
      <c r="BE12" s="226" t="s">
        <v>240</v>
      </c>
      <c r="BF12" s="226" t="s">
        <v>125</v>
      </c>
      <c r="BG12" s="227" t="s">
        <v>120</v>
      </c>
      <c r="BH12" s="61" t="s">
        <v>182</v>
      </c>
    </row>
    <row r="13" spans="1:60" s="30" customFormat="1" ht="12" customHeight="1">
      <c r="A13" s="36"/>
      <c r="B13" s="76" t="s">
        <v>193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220" t="s">
        <v>126</v>
      </c>
      <c r="BB13" s="228" t="s">
        <v>235</v>
      </c>
      <c r="BC13" s="222" t="s">
        <v>118</v>
      </c>
      <c r="BD13" s="222" t="s">
        <v>127</v>
      </c>
      <c r="BE13" s="222" t="s">
        <v>241</v>
      </c>
      <c r="BF13" s="222" t="s">
        <v>128</v>
      </c>
      <c r="BG13" s="223" t="s">
        <v>129</v>
      </c>
      <c r="BH13" s="74" t="s">
        <v>183</v>
      </c>
    </row>
    <row r="14" spans="1:60" ht="25.5" customHeight="1">
      <c r="A14" s="3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224" t="s">
        <v>130</v>
      </c>
      <c r="BB14" s="226" t="s">
        <v>235</v>
      </c>
      <c r="BC14" s="226" t="s">
        <v>235</v>
      </c>
      <c r="BD14" s="226" t="s">
        <v>131</v>
      </c>
      <c r="BE14" s="226" t="s">
        <v>242</v>
      </c>
      <c r="BF14" s="226" t="s">
        <v>132</v>
      </c>
      <c r="BG14" s="229" t="s">
        <v>129</v>
      </c>
      <c r="BH14" s="75" t="s">
        <v>183</v>
      </c>
    </row>
    <row r="15" spans="1:60" ht="13.5" customHeight="1">
      <c r="A15" s="38"/>
      <c r="B15" s="111" t="s">
        <v>223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220" t="s">
        <v>133</v>
      </c>
      <c r="BB15" s="222" t="s">
        <v>243</v>
      </c>
      <c r="BC15" s="222" t="s">
        <v>134</v>
      </c>
      <c r="BD15" s="222" t="s">
        <v>135</v>
      </c>
      <c r="BE15" s="222" t="s">
        <v>244</v>
      </c>
      <c r="BF15" s="222" t="s">
        <v>136</v>
      </c>
      <c r="BG15" s="223" t="s">
        <v>137</v>
      </c>
      <c r="BH15" s="70" t="s">
        <v>184</v>
      </c>
    </row>
    <row r="16" spans="1:60" s="30" customFormat="1" ht="24" customHeight="1">
      <c r="A16" s="36"/>
      <c r="B16" s="77" t="s">
        <v>178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82" t="s">
        <v>6</v>
      </c>
      <c r="AA16" s="82"/>
      <c r="AB16" s="102"/>
      <c r="AC16" s="102"/>
      <c r="AD16" s="102"/>
      <c r="AE16" s="102"/>
      <c r="AF16" s="102"/>
      <c r="AG16" s="102"/>
      <c r="AH16" s="102"/>
      <c r="AI16" s="102"/>
      <c r="AJ16" s="102"/>
      <c r="AK16" s="37"/>
      <c r="AL16" s="37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224" t="s">
        <v>138</v>
      </c>
      <c r="BB16" s="226" t="s">
        <v>243</v>
      </c>
      <c r="BC16" s="226" t="s">
        <v>134</v>
      </c>
      <c r="BD16" s="226" t="s">
        <v>139</v>
      </c>
      <c r="BE16" s="226" t="s">
        <v>245</v>
      </c>
      <c r="BF16" s="226" t="s">
        <v>140</v>
      </c>
      <c r="BG16" s="227" t="s">
        <v>137</v>
      </c>
      <c r="BH16" s="61" t="s">
        <v>184</v>
      </c>
    </row>
    <row r="17" spans="1:60" s="30" customFormat="1" ht="3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220" t="s">
        <v>141</v>
      </c>
      <c r="BB17" s="222" t="s">
        <v>243</v>
      </c>
      <c r="BC17" s="222" t="s">
        <v>134</v>
      </c>
      <c r="BD17" s="222" t="s">
        <v>142</v>
      </c>
      <c r="BE17" s="222" t="s">
        <v>246</v>
      </c>
      <c r="BF17" s="222" t="s">
        <v>143</v>
      </c>
      <c r="BG17" s="223" t="s">
        <v>137</v>
      </c>
      <c r="BH17" s="70" t="s">
        <v>184</v>
      </c>
    </row>
    <row r="18" spans="1:60" s="30" customFormat="1" ht="33.75" customHeight="1">
      <c r="A18" s="36"/>
      <c r="B18" s="72" t="s">
        <v>216</v>
      </c>
      <c r="C18" s="112" t="s">
        <v>224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4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24" t="s">
        <v>49</v>
      </c>
      <c r="BB18" s="226" t="s">
        <v>247</v>
      </c>
      <c r="BC18" s="226" t="s">
        <v>144</v>
      </c>
      <c r="BD18" s="226" t="s">
        <v>145</v>
      </c>
      <c r="BE18" s="226" t="s">
        <v>248</v>
      </c>
      <c r="BF18" s="226" t="s">
        <v>146</v>
      </c>
      <c r="BG18" s="227" t="s">
        <v>22</v>
      </c>
      <c r="BH18" s="73" t="s">
        <v>185</v>
      </c>
    </row>
    <row r="19" spans="1:60" ht="42" customHeight="1">
      <c r="A19" s="38"/>
      <c r="B19" s="69">
        <v>1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1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220" t="s">
        <v>147</v>
      </c>
      <c r="BB19" s="222" t="s">
        <v>247</v>
      </c>
      <c r="BC19" s="222" t="s">
        <v>144</v>
      </c>
      <c r="BD19" s="222" t="s">
        <v>148</v>
      </c>
      <c r="BE19" s="222" t="s">
        <v>249</v>
      </c>
      <c r="BF19" s="222" t="s">
        <v>149</v>
      </c>
      <c r="BG19" s="223" t="s">
        <v>22</v>
      </c>
      <c r="BH19" s="70" t="s">
        <v>185</v>
      </c>
    </row>
    <row r="20" spans="1:60" ht="39.75" customHeight="1">
      <c r="A20" s="38"/>
      <c r="B20" s="69">
        <v>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224" t="s">
        <v>150</v>
      </c>
      <c r="BB20" s="226" t="s">
        <v>247</v>
      </c>
      <c r="BC20" s="226" t="s">
        <v>144</v>
      </c>
      <c r="BD20" s="226" t="s">
        <v>220</v>
      </c>
      <c r="BE20" s="226" t="s">
        <v>250</v>
      </c>
      <c r="BF20" s="226" t="s">
        <v>251</v>
      </c>
      <c r="BG20" s="227" t="s">
        <v>22</v>
      </c>
      <c r="BH20" s="71" t="s">
        <v>185</v>
      </c>
    </row>
    <row r="21" spans="1:60" ht="19.5" customHeight="1">
      <c r="A21" s="38"/>
      <c r="B21" s="69">
        <v>3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220" t="s">
        <v>151</v>
      </c>
      <c r="BB21" s="222" t="s">
        <v>252</v>
      </c>
      <c r="BC21" s="222" t="s">
        <v>152</v>
      </c>
      <c r="BD21" s="222" t="s">
        <v>153</v>
      </c>
      <c r="BE21" s="222" t="s">
        <v>253</v>
      </c>
      <c r="BF21" s="222" t="s">
        <v>154</v>
      </c>
      <c r="BG21" s="223" t="s">
        <v>22</v>
      </c>
      <c r="BH21" s="70" t="s">
        <v>186</v>
      </c>
    </row>
    <row r="22" spans="1:60" ht="19.5" customHeight="1">
      <c r="A22" s="38"/>
      <c r="B22" s="69">
        <v>4</v>
      </c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1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224" t="s">
        <v>155</v>
      </c>
      <c r="BB22" s="226" t="s">
        <v>252</v>
      </c>
      <c r="BC22" s="226" t="s">
        <v>152</v>
      </c>
      <c r="BD22" s="226" t="s">
        <v>156</v>
      </c>
      <c r="BE22" s="226" t="s">
        <v>254</v>
      </c>
      <c r="BF22" s="226" t="s">
        <v>157</v>
      </c>
      <c r="BG22" s="227" t="s">
        <v>22</v>
      </c>
      <c r="BH22" s="71" t="s">
        <v>186</v>
      </c>
    </row>
    <row r="23" spans="1:60" ht="19.5" customHeight="1">
      <c r="A23" s="38"/>
      <c r="B23" s="69">
        <v>5</v>
      </c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20" t="s">
        <v>158</v>
      </c>
      <c r="BB23" s="228" t="s">
        <v>255</v>
      </c>
      <c r="BC23" s="222" t="s">
        <v>159</v>
      </c>
      <c r="BD23" s="222" t="s">
        <v>160</v>
      </c>
      <c r="BE23" s="222" t="s">
        <v>256</v>
      </c>
      <c r="BF23" s="222" t="s">
        <v>161</v>
      </c>
      <c r="BG23" s="223" t="s">
        <v>162</v>
      </c>
      <c r="BH23" s="70" t="s">
        <v>187</v>
      </c>
    </row>
    <row r="24" spans="1:60" ht="19.5" customHeight="1">
      <c r="A24" s="38"/>
      <c r="B24" s="69">
        <v>6</v>
      </c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1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24" t="s">
        <v>163</v>
      </c>
      <c r="BB24" s="226" t="s">
        <v>257</v>
      </c>
      <c r="BC24" s="226" t="s">
        <v>159</v>
      </c>
      <c r="BD24" s="226" t="s">
        <v>164</v>
      </c>
      <c r="BE24" s="226" t="s">
        <v>258</v>
      </c>
      <c r="BF24" s="226" t="s">
        <v>165</v>
      </c>
      <c r="BG24" s="227" t="s">
        <v>162</v>
      </c>
      <c r="BH24" s="71" t="s">
        <v>187</v>
      </c>
    </row>
    <row r="25" spans="1:60" ht="19.5" customHeight="1">
      <c r="A25" s="38"/>
      <c r="B25" s="69">
        <v>7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220" t="s">
        <v>166</v>
      </c>
      <c r="BB25" s="222" t="s">
        <v>257</v>
      </c>
      <c r="BC25" s="222" t="s">
        <v>159</v>
      </c>
      <c r="BD25" s="222" t="s">
        <v>167</v>
      </c>
      <c r="BE25" s="222" t="s">
        <v>259</v>
      </c>
      <c r="BF25" s="222" t="s">
        <v>168</v>
      </c>
      <c r="BG25" s="223" t="s">
        <v>162</v>
      </c>
      <c r="BH25" s="70" t="s">
        <v>187</v>
      </c>
    </row>
    <row r="26" spans="1:60" ht="19.5" customHeight="1">
      <c r="A26" s="38"/>
      <c r="B26" s="69">
        <v>8</v>
      </c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1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224" t="s">
        <v>169</v>
      </c>
      <c r="BB26" s="226" t="s">
        <v>170</v>
      </c>
      <c r="BC26" s="226" t="s">
        <v>171</v>
      </c>
      <c r="BD26" s="226" t="s">
        <v>172</v>
      </c>
      <c r="BE26" s="226" t="s">
        <v>260</v>
      </c>
      <c r="BF26" s="226" t="s">
        <v>173</v>
      </c>
      <c r="BG26" s="227" t="s">
        <v>174</v>
      </c>
      <c r="BH26" s="71" t="s">
        <v>188</v>
      </c>
    </row>
    <row r="27" spans="1:60" ht="19.5" customHeight="1" thickBot="1">
      <c r="A27" s="38"/>
      <c r="B27" s="69">
        <v>9</v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1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230" t="s">
        <v>175</v>
      </c>
      <c r="BB27" s="231" t="s">
        <v>170</v>
      </c>
      <c r="BC27" s="231" t="s">
        <v>171</v>
      </c>
      <c r="BD27" s="231" t="s">
        <v>176</v>
      </c>
      <c r="BE27" s="231" t="s">
        <v>261</v>
      </c>
      <c r="BF27" s="231" t="s">
        <v>177</v>
      </c>
      <c r="BG27" s="232" t="s">
        <v>174</v>
      </c>
      <c r="BH27" s="70" t="s">
        <v>188</v>
      </c>
    </row>
    <row r="28" spans="1:52" ht="19.5" customHeight="1">
      <c r="A28" s="38"/>
      <c r="B28" s="69">
        <v>10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1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9.5" customHeight="1">
      <c r="A29" s="38"/>
      <c r="B29" s="69">
        <v>11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9.5" customHeight="1">
      <c r="A30" s="38"/>
      <c r="B30" s="69">
        <v>12</v>
      </c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9.5" customHeight="1">
      <c r="A31" s="38"/>
      <c r="B31" s="69">
        <v>13</v>
      </c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9.5" customHeight="1">
      <c r="A32" s="38"/>
      <c r="B32" s="69">
        <v>14</v>
      </c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1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9.5" customHeight="1">
      <c r="A33" s="38"/>
      <c r="B33" s="69">
        <v>15</v>
      </c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9.5" customHeight="1">
      <c r="A34" s="38"/>
      <c r="B34" s="69">
        <v>16</v>
      </c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9.5" customHeight="1">
      <c r="A35" s="38"/>
      <c r="B35" s="69">
        <v>17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1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9.5" customHeight="1">
      <c r="A36" s="38"/>
      <c r="B36" s="69">
        <v>18</v>
      </c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9.5" customHeight="1">
      <c r="A37" s="38"/>
      <c r="B37" s="69">
        <v>19</v>
      </c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9.5" customHeight="1">
      <c r="A38" s="38"/>
      <c r="B38" s="69">
        <v>20</v>
      </c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9.5" customHeight="1">
      <c r="A39" s="38"/>
      <c r="B39" s="69">
        <v>21</v>
      </c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1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61" s="30" customFormat="1" ht="44.25" customHeight="1">
      <c r="A40" s="36"/>
      <c r="B40" s="82" t="s">
        <v>190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I40" s="22"/>
    </row>
    <row r="41" spans="1:61" ht="27" customHeight="1">
      <c r="A41" s="38"/>
      <c r="B41" s="92" t="s">
        <v>56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I41" s="30"/>
    </row>
    <row r="42" spans="1:52" s="30" customFormat="1" ht="21" customHeight="1">
      <c r="A42" s="36"/>
      <c r="B42" s="40" t="s">
        <v>54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ht="23.25" customHeight="1">
      <c r="A43" s="3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s="30" customFormat="1" ht="14.25" customHeight="1">
      <c r="A44" s="36"/>
      <c r="B44" s="87" t="s">
        <v>50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s="30" customFormat="1" ht="18" customHeight="1">
      <c r="A45" s="36"/>
      <c r="B45" s="86" t="s">
        <v>52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37"/>
      <c r="AL45" s="37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9.5" customHeight="1">
      <c r="A46" s="3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s="30" customFormat="1" ht="21.75" customHeight="1">
      <c r="A47" s="36"/>
      <c r="B47" s="86" t="s">
        <v>51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24.75" customHeight="1">
      <c r="A48" s="38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s="30" customFormat="1" ht="12" customHeight="1">
      <c r="A49" s="36"/>
      <c r="B49" s="87" t="s">
        <v>191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s="30" customFormat="1" ht="19.5" customHeight="1">
      <c r="A50" s="36"/>
      <c r="B50" s="100" t="s">
        <v>45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s="30" customFormat="1" ht="7.5" customHeight="1" hidden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s="30" customFormat="1" ht="3" customHeight="1">
      <c r="A52" s="36"/>
      <c r="B52" s="45"/>
      <c r="C52" s="45"/>
      <c r="D52" s="45"/>
      <c r="E52" s="45"/>
      <c r="F52" s="45"/>
      <c r="G52" s="45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3" s="30" customFormat="1" ht="19.5" customHeight="1">
      <c r="A53" s="36"/>
      <c r="B53" s="93" t="s">
        <v>46</v>
      </c>
      <c r="C53" s="93"/>
      <c r="D53" s="93"/>
      <c r="E53" s="93"/>
      <c r="F53" s="93"/>
      <c r="G53" s="93"/>
      <c r="H53" s="93"/>
      <c r="I53" s="99"/>
      <c r="J53" s="99"/>
      <c r="K53" s="99"/>
      <c r="L53" s="99"/>
      <c r="M53" s="99"/>
      <c r="N53" s="99"/>
      <c r="O53" s="99"/>
      <c r="P53" s="99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0" t="s">
        <v>217</v>
      </c>
    </row>
    <row r="54" spans="1:53" s="30" customFormat="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48" t="s">
        <v>10</v>
      </c>
      <c r="K54" s="36"/>
      <c r="L54" s="36"/>
      <c r="M54" s="36"/>
      <c r="N54" s="36"/>
      <c r="O54" s="36"/>
      <c r="P54" s="36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0" t="s">
        <v>218</v>
      </c>
    </row>
    <row r="55" spans="1:59" s="30" customFormat="1" ht="28.5" customHeight="1">
      <c r="A55" s="36"/>
      <c r="B55" s="93" t="s">
        <v>47</v>
      </c>
      <c r="C55" s="93"/>
      <c r="D55" s="93"/>
      <c r="E55" s="93"/>
      <c r="F55" s="93"/>
      <c r="G55" s="93"/>
      <c r="H55" s="93"/>
      <c r="I55" s="101"/>
      <c r="J55" s="101"/>
      <c r="K55" s="101"/>
      <c r="L55" s="101"/>
      <c r="M55" s="101"/>
      <c r="N55" s="101"/>
      <c r="O55" s="101"/>
      <c r="P55" s="101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68"/>
      <c r="BB55" s="41"/>
      <c r="BC55" s="41"/>
      <c r="BD55" s="41"/>
      <c r="BE55" s="41"/>
      <c r="BF55" s="41"/>
      <c r="BG55" s="41"/>
    </row>
    <row r="56" spans="1:59" s="30" customFormat="1" ht="12.75" customHeight="1">
      <c r="A56" s="36"/>
      <c r="B56" s="36"/>
      <c r="C56" s="36"/>
      <c r="D56" s="36"/>
      <c r="E56" s="36"/>
      <c r="F56" s="36"/>
      <c r="G56" s="36"/>
      <c r="H56" s="36"/>
      <c r="I56" s="49"/>
      <c r="J56" s="48" t="s">
        <v>10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55">
        <v>1</v>
      </c>
      <c r="BB56" s="54" t="s">
        <v>195</v>
      </c>
      <c r="BC56" s="54"/>
      <c r="BD56" s="54"/>
      <c r="BE56" s="53"/>
      <c r="BF56" s="54"/>
      <c r="BG56" s="54"/>
    </row>
    <row r="57" spans="1:59" s="30" customFormat="1" ht="1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56">
        <v>2</v>
      </c>
      <c r="BB57" s="46" t="s">
        <v>196</v>
      </c>
      <c r="BC57" s="46"/>
      <c r="BD57" s="46"/>
      <c r="BE57" s="46"/>
      <c r="BF57" s="46"/>
      <c r="BG57" s="46"/>
    </row>
    <row r="58" spans="1:59" s="30" customFormat="1" ht="1.5" customHeight="1" hidden="1">
      <c r="A58" s="4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56">
        <v>3</v>
      </c>
      <c r="BB58" s="54" t="s">
        <v>197</v>
      </c>
      <c r="BC58" s="54"/>
      <c r="BD58" s="54"/>
      <c r="BE58" s="54"/>
      <c r="BF58" s="54"/>
      <c r="BG58" s="54"/>
    </row>
    <row r="59" spans="1:54" s="30" customFormat="1" ht="11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0">
        <v>4</v>
      </c>
      <c r="BB59" s="30" t="s">
        <v>198</v>
      </c>
    </row>
    <row r="60" spans="1:242" s="30" customFormat="1" ht="16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84" t="s">
        <v>60</v>
      </c>
      <c r="Q60" s="84"/>
      <c r="R60" s="84"/>
      <c r="S60" s="84"/>
      <c r="T60" s="84"/>
      <c r="U60" s="84"/>
      <c r="V60" s="84"/>
      <c r="W60" s="8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0">
        <v>5</v>
      </c>
      <c r="BB60" s="30" t="s">
        <v>199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</row>
    <row r="61" spans="1:54" s="30" customFormat="1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0" t="s">
        <v>61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0">
        <v>6</v>
      </c>
      <c r="BB61" s="30" t="s">
        <v>200</v>
      </c>
    </row>
    <row r="62" spans="1:55" s="30" customFormat="1" ht="15">
      <c r="A62" s="13"/>
      <c r="B62" s="13"/>
      <c r="C62" s="13"/>
      <c r="D62" s="13"/>
      <c r="E62" s="13"/>
      <c r="F62" s="109" t="s">
        <v>62</v>
      </c>
      <c r="G62" s="109"/>
      <c r="H62" s="109"/>
      <c r="I62" s="109"/>
      <c r="J62" s="109"/>
      <c r="K62" s="109"/>
      <c r="L62" s="89">
        <f>AB16</f>
        <v>0</v>
      </c>
      <c r="M62" s="89"/>
      <c r="N62" s="89"/>
      <c r="O62" s="89"/>
      <c r="P62" s="89"/>
      <c r="Q62" s="13" t="s">
        <v>19</v>
      </c>
      <c r="R62" s="105">
        <f>Q16</f>
        <v>0</v>
      </c>
      <c r="S62" s="106"/>
      <c r="T62" s="106"/>
      <c r="U62" s="106"/>
      <c r="V62" s="106"/>
      <c r="W62" s="106"/>
      <c r="X62" s="106"/>
      <c r="Y62" s="106"/>
      <c r="Z62" s="106"/>
      <c r="AA62" s="106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50">
        <v>7</v>
      </c>
      <c r="BB62" s="50" t="s">
        <v>201</v>
      </c>
      <c r="BC62" s="50"/>
    </row>
    <row r="63" spans="1:54" s="30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0">
        <v>8</v>
      </c>
      <c r="BB63" s="30" t="s">
        <v>202</v>
      </c>
    </row>
    <row r="64" spans="1:54" s="30" customFormat="1" ht="27" customHeight="1">
      <c r="A64" s="107" t="s">
        <v>57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3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0">
        <v>9</v>
      </c>
      <c r="BB64" s="30" t="s">
        <v>203</v>
      </c>
    </row>
    <row r="65" spans="1:54" s="30" customFormat="1" ht="28.5" customHeight="1">
      <c r="A65" s="108" t="str">
        <f>VLOOKUP($W$6,$BA$2:$BG$27,4,0)</f>
        <v>заместителя начальника Бобруйского межрайонного отдела Могилевского областного управления Госпромнадзора Дроздовой Натальи Валерьевны,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3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0">
        <v>10</v>
      </c>
      <c r="BB65" s="30" t="s">
        <v>204</v>
      </c>
    </row>
    <row r="66" spans="1:54" s="30" customFormat="1" ht="15">
      <c r="A66" s="108" t="s">
        <v>58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 t="str">
        <f>VLOOKUP($W$6,$BA$2:$BG$27,5,0)</f>
        <v>20.03.2024 г. № 29-03/2024</v>
      </c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7" t="s">
        <v>59</v>
      </c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3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0">
        <v>11</v>
      </c>
      <c r="BB66" s="30" t="s">
        <v>205</v>
      </c>
    </row>
    <row r="67" spans="1:54" ht="19.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22">
        <v>12</v>
      </c>
      <c r="BB67" s="22" t="s">
        <v>206</v>
      </c>
    </row>
    <row r="68" spans="1:54" s="30" customFormat="1" ht="9" customHeight="1">
      <c r="A68" s="116" t="s">
        <v>28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44"/>
      <c r="AM68" s="13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0">
        <v>13</v>
      </c>
      <c r="BB68" s="30" t="s">
        <v>207</v>
      </c>
    </row>
    <row r="69" spans="1:54" s="30" customFormat="1" ht="15">
      <c r="A69" s="107" t="s">
        <v>23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0">
        <v>14</v>
      </c>
      <c r="BB69" s="30" t="s">
        <v>208</v>
      </c>
    </row>
    <row r="70" spans="1:54" ht="20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22">
        <v>15</v>
      </c>
      <c r="BB70" s="22" t="s">
        <v>209</v>
      </c>
    </row>
    <row r="71" spans="1:54" s="30" customFormat="1" ht="9.75" customHeight="1">
      <c r="A71" s="116" t="s">
        <v>29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43"/>
      <c r="AM71" s="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0">
        <v>16</v>
      </c>
      <c r="BB71" s="30" t="s">
        <v>210</v>
      </c>
    </row>
    <row r="72" spans="1:54" s="30" customFormat="1" ht="13.5" customHeight="1">
      <c r="A72" s="117" t="s">
        <v>26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3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0">
        <v>17</v>
      </c>
      <c r="BB72" s="30" t="s">
        <v>211</v>
      </c>
    </row>
    <row r="73" spans="1:54" s="30" customFormat="1" ht="9" customHeight="1">
      <c r="A73" s="119" t="s">
        <v>30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3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0">
        <v>18</v>
      </c>
      <c r="BB73" s="30" t="s">
        <v>212</v>
      </c>
    </row>
    <row r="74" spans="1:54" s="30" customFormat="1" ht="36.75" customHeight="1">
      <c r="A74" s="120" t="s">
        <v>221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3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0">
        <v>19</v>
      </c>
      <c r="BB74" s="30" t="s">
        <v>213</v>
      </c>
    </row>
    <row r="75" spans="1:54" s="30" customFormat="1" ht="15" customHeight="1">
      <c r="A75" s="83">
        <f>CONCATENATE(B12,B14)</f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0">
        <v>20</v>
      </c>
      <c r="BB75" s="30" t="s">
        <v>214</v>
      </c>
    </row>
    <row r="76" spans="1:54" s="30" customFormat="1" ht="16.5" customHeight="1">
      <c r="A76" s="121" t="s">
        <v>63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2"/>
      <c r="L76" s="122"/>
      <c r="M76" s="122"/>
      <c r="N76" s="122"/>
      <c r="O76" s="122"/>
      <c r="P76" s="122"/>
      <c r="Q76" s="122"/>
      <c r="R76" s="122"/>
      <c r="S76" s="109" t="s">
        <v>19</v>
      </c>
      <c r="T76" s="109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3"/>
      <c r="AJ76" s="13"/>
      <c r="AK76" s="13"/>
      <c r="AL76" s="13"/>
      <c r="AM76" s="13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0">
        <v>21</v>
      </c>
      <c r="BB76" s="30" t="s">
        <v>215</v>
      </c>
    </row>
    <row r="77" spans="1:52" s="30" customFormat="1" ht="14.25" customHeight="1">
      <c r="A77" s="124" t="s">
        <v>64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 t="str">
        <f>SUBSTITUTE(PROPER(INDEX(n_4,MID(TEXT(AJ146,n0),1,1)+1)&amp;INDEX(n0x,MID(TEXT(AJ146,n0),2,1)+1,MID(TEXT(AJ146,n0),3,1)+1)&amp;IF(-MID(TEXT(AJ146,n0),1,3),"миллиард"&amp;VLOOKUP(MID(TEXT(AJ146,n0),3,1)*AND(MID(TEXT(AJ146,n0),2,1)-1),мил,2),"")&amp;INDEX(n_4,MID(TEXT(AJ146,n0),4,1)+1)&amp;INDEX(n0x,MID(TEXT(AJ146,n0),5,1)+1,MID(TEXT(AJ146,n0),6,1)+1)&amp;IF(-MID(TEXT(AJ146,n0),4,3),"миллион"&amp;VLOOKUP(MID(TEXT(AJ146,n0),6,1)*AND(MID(TEXT(AJ146,n0),5,1)-1),мил,2),"")&amp;INDEX(n_4,MID(TEXT(AJ146,n0),7,1)+1)&amp;INDEX(n1x,MID(TEXT(AJ146,n0),8,1)+1,MID(TEXT(AJ146,n0),9,1)+1)&amp;IF(-MID(TEXT(AJ146,n0),7,3),VLOOKUP(MID(TEXT(AJ146,n0),9,1)*AND(MID(TEXT(AJ146,n0),8,1)-1),тыс,2),"")&amp;INDEX(n_4,MID(TEXT(AJ146,n0),10,1)+1)&amp;INDEX(n0x,MID(TEXT(AJ146,n0),11,1)+1,MID(TEXT(AJ146,n0),12,1)+1)),"z"," ")&amp;IF(TRUNC(TEXT(AJ146,n0)),"","Ноль ")&amp;"рубл"&amp;VLOOKUP(MOD(MAX(MOD(MID(TEXT(AJ146,n0),11,2)-11,100),9),10),{0,"ь ";1,"я ";4,"ей "},2)&amp;RIGHT(TEXT(AJ146,n0),2)&amp;" копе"&amp;VLOOKUP(MOD(MAX(MOD(RIGHT(TEXT(AJ146,n0),2)-11,100),9),10),{0,"йка";1,"йки";4,"ек"},2)</f>
        <v>Двадцать три рубля 04 копейки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3"/>
      <c r="AM77" s="13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s="30" customFormat="1" ht="17.25" customHeight="1">
      <c r="A78" s="124" t="s">
        <v>65</v>
      </c>
      <c r="B78" s="124"/>
      <c r="C78" s="124"/>
      <c r="D78" s="124"/>
      <c r="E78" s="124"/>
      <c r="F78" s="124"/>
      <c r="G78" s="124"/>
      <c r="H78" s="124"/>
      <c r="I78" s="124"/>
      <c r="J78" s="21"/>
      <c r="K78" s="126" t="str">
        <f>SUBSTITUTE(PROPER(INDEX(n_4,MID(TEXT(AG146,n0),1,1)+1)&amp;INDEX(n0x,MID(TEXT(AG146,n0),2,1)+1,MID(TEXT(AG146,n0),3,1)+1)&amp;IF(-MID(TEXT(AG146,n0),1,3),"миллиард"&amp;VLOOKUP(MID(TEXT(AG146,n0),3,1)*AND(MID(TEXT(AG146,n0),2,1)-1),мил,2),"")&amp;INDEX(n_4,MID(TEXT(AG146,n0),4,1)+1)&amp;INDEX(n0x,MID(TEXT(AG146,n0),5,1)+1,MID(TEXT(AG146,n0),6,1)+1)&amp;IF(-MID(TEXT(AG146,n0),4,3),"миллион"&amp;VLOOKUP(MID(TEXT(AG146,n0),6,1)*AND(MID(TEXT(AG146,n0),5,1)-1),мил,2),"")&amp;INDEX(n_4,MID(TEXT(AG146,n0),7,1)+1)&amp;INDEX(n1x,MID(TEXT(AG146,n0),8,1)+1,MID(TEXT(AG146,n0),9,1)+1)&amp;IF(-MID(TEXT(AG146,n0),7,3),VLOOKUP(MID(TEXT(AG146,n0),9,1)*AND(MID(TEXT(AG146,n0),8,1)-1),тыс,2),"")&amp;INDEX(n_4,MID(TEXT(AG146,n0),10,1)+1)&amp;INDEX(n0x,MID(TEXT(AG146,n0),11,1)+1,MID(TEXT(AG146,n0),12,1)+1)),"z"," ")&amp;IF(TRUNC(TEXT(AG146,n0)),"","Ноль ")&amp;"рубл"&amp;VLOOKUP(MOD(MAX(MOD(MID(TEXT(AG146,n0),11,2)-11,100),9),10),{0,"ь ";1,"я ";4,"ей "},2)&amp;RIGHT(TEXT(AG146,n0),2)&amp;" копе"&amp;VLOOKUP(MOD(MAX(MOD(RIGHT(TEXT(AG146,n0),2)-11,100),9),10),{0,"йка";1,"йки";4,"ек"},2)</f>
        <v>Три рубля 84 копейки</v>
      </c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3"/>
      <c r="AM78" s="13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30" customFormat="1" ht="9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30" customFormat="1" ht="15">
      <c r="A80" s="127" t="s">
        <v>66</v>
      </c>
      <c r="B80" s="128"/>
      <c r="C80" s="129"/>
      <c r="D80" s="130" t="s">
        <v>7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2"/>
      <c r="AA80" s="127" t="s">
        <v>67</v>
      </c>
      <c r="AB80" s="128"/>
      <c r="AC80" s="128"/>
      <c r="AD80" s="128"/>
      <c r="AE80" s="128"/>
      <c r="AF80" s="129"/>
      <c r="AG80" s="127" t="s">
        <v>68</v>
      </c>
      <c r="AH80" s="128"/>
      <c r="AI80" s="128"/>
      <c r="AJ80" s="128"/>
      <c r="AK80" s="128"/>
      <c r="AL80" s="129"/>
      <c r="AM80" s="13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30" customFormat="1" ht="15.75">
      <c r="A81" s="133">
        <v>1</v>
      </c>
      <c r="B81" s="134"/>
      <c r="C81" s="135"/>
      <c r="D81" s="136" t="s">
        <v>69</v>
      </c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8"/>
      <c r="AA81" s="139" t="s">
        <v>70</v>
      </c>
      <c r="AB81" s="140"/>
      <c r="AC81" s="140"/>
      <c r="AD81" s="140"/>
      <c r="AE81" s="140"/>
      <c r="AF81" s="141"/>
      <c r="AG81" s="142">
        <v>19.2</v>
      </c>
      <c r="AH81" s="143"/>
      <c r="AI81" s="143"/>
      <c r="AJ81" s="143"/>
      <c r="AK81" s="143"/>
      <c r="AL81" s="144"/>
      <c r="AM81" s="13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s="30" customFormat="1" ht="15.75">
      <c r="A82" s="133">
        <v>2</v>
      </c>
      <c r="B82" s="134"/>
      <c r="C82" s="135"/>
      <c r="D82" s="145" t="s">
        <v>71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8"/>
      <c r="AA82" s="139" t="s">
        <v>72</v>
      </c>
      <c r="AB82" s="140"/>
      <c r="AC82" s="140"/>
      <c r="AD82" s="140"/>
      <c r="AE82" s="140"/>
      <c r="AF82" s="141"/>
      <c r="AG82" s="146">
        <v>1</v>
      </c>
      <c r="AH82" s="147"/>
      <c r="AI82" s="147"/>
      <c r="AJ82" s="147"/>
      <c r="AK82" s="147"/>
      <c r="AL82" s="148"/>
      <c r="AM82" s="13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0" customFormat="1" ht="17.25" customHeight="1">
      <c r="A83" s="133">
        <v>3</v>
      </c>
      <c r="B83" s="134"/>
      <c r="C83" s="135"/>
      <c r="D83" s="136" t="s">
        <v>73</v>
      </c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8"/>
      <c r="AA83" s="149" t="s">
        <v>70</v>
      </c>
      <c r="AB83" s="150"/>
      <c r="AC83" s="150"/>
      <c r="AD83" s="150"/>
      <c r="AE83" s="150"/>
      <c r="AF83" s="151"/>
      <c r="AG83" s="152">
        <f>AG81*AG82</f>
        <v>19.2</v>
      </c>
      <c r="AH83" s="153"/>
      <c r="AI83" s="153"/>
      <c r="AJ83" s="153"/>
      <c r="AK83" s="153"/>
      <c r="AL83" s="154"/>
      <c r="AM83" s="13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30" customFormat="1" ht="15.75">
      <c r="A84" s="133">
        <v>4</v>
      </c>
      <c r="B84" s="134"/>
      <c r="C84" s="135"/>
      <c r="D84" s="136" t="s">
        <v>74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8"/>
      <c r="AA84" s="139" t="s">
        <v>70</v>
      </c>
      <c r="AB84" s="140"/>
      <c r="AC84" s="140"/>
      <c r="AD84" s="140"/>
      <c r="AE84" s="140"/>
      <c r="AF84" s="141"/>
      <c r="AG84" s="139">
        <f>ROUND(AG83*0.2,2)</f>
        <v>3.84</v>
      </c>
      <c r="AH84" s="140"/>
      <c r="AI84" s="140"/>
      <c r="AJ84" s="140"/>
      <c r="AK84" s="140"/>
      <c r="AL84" s="141"/>
      <c r="AM84" s="13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30" customFormat="1" ht="19.5" customHeight="1">
      <c r="A85" s="133">
        <v>5</v>
      </c>
      <c r="B85" s="134"/>
      <c r="C85" s="135"/>
      <c r="D85" s="145" t="s">
        <v>75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8"/>
      <c r="AA85" s="139" t="s">
        <v>70</v>
      </c>
      <c r="AB85" s="140"/>
      <c r="AC85" s="140"/>
      <c r="AD85" s="140"/>
      <c r="AE85" s="140"/>
      <c r="AF85" s="141"/>
      <c r="AG85" s="142">
        <f>SUM(AG83:AL84)</f>
        <v>23.04</v>
      </c>
      <c r="AH85" s="140"/>
      <c r="AI85" s="140"/>
      <c r="AJ85" s="140"/>
      <c r="AK85" s="140"/>
      <c r="AL85" s="141"/>
      <c r="AM85" s="13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30" customFormat="1" ht="22.5" customHeight="1">
      <c r="A86" s="155" t="s">
        <v>76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3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47" customFormat="1" ht="21.75" customHeight="1">
      <c r="A87" s="63"/>
      <c r="B87" s="63"/>
      <c r="C87" s="63"/>
      <c r="D87" s="63"/>
      <c r="E87" s="63"/>
      <c r="F87" s="64" t="s">
        <v>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5"/>
      <c r="T87" s="65"/>
      <c r="U87" s="63"/>
      <c r="V87" s="63"/>
      <c r="W87" s="63"/>
      <c r="X87" s="63"/>
      <c r="Y87" s="64" t="s">
        <v>1</v>
      </c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s="30" customFormat="1" ht="25.5" customHeight="1">
      <c r="A88" s="157" t="str">
        <f>VLOOKUP($W$6,$BA$2:$BG$27,6,0)</f>
        <v>Заместитель начальника Бобруйского 
межрайонного отдела Могилевского областного 
управления Госпромнадзора
___________________________ Н.В.Дроздова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4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30" customFormat="1" ht="15.75" customHeight="1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4"/>
      <c r="V89" s="14"/>
      <c r="W89" s="14"/>
      <c r="X89" s="14"/>
      <c r="Y89" s="14"/>
      <c r="Z89" s="14"/>
      <c r="AA89" s="29" t="s">
        <v>43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30" customFormat="1" ht="27.75" customHeight="1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4"/>
      <c r="V90" s="158"/>
      <c r="W90" s="158"/>
      <c r="X90" s="158"/>
      <c r="Y90" s="158"/>
      <c r="Z90" s="158"/>
      <c r="AA90" s="158"/>
      <c r="AB90" s="158"/>
      <c r="AC90" s="158"/>
      <c r="AD90" s="159"/>
      <c r="AE90" s="159"/>
      <c r="AF90" s="159"/>
      <c r="AG90" s="159"/>
      <c r="AH90" s="159"/>
      <c r="AI90" s="159"/>
      <c r="AJ90" s="159"/>
      <c r="AK90" s="159"/>
      <c r="AL90" s="159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30" customFormat="1" ht="15" customHeigh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4"/>
      <c r="V91" s="14" t="s">
        <v>10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28" t="s">
        <v>24</v>
      </c>
      <c r="AH91" s="14"/>
      <c r="AI91" s="14"/>
      <c r="AJ91" s="14"/>
      <c r="AK91" s="14"/>
      <c r="AL91" s="14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30" customFormat="1" ht="15" customHeight="1">
      <c r="A92" s="14"/>
      <c r="B92" s="14"/>
      <c r="C92" s="14"/>
      <c r="D92" s="14"/>
      <c r="E92" s="14" t="s">
        <v>11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AA92" s="14"/>
      <c r="AB92" s="14" t="s">
        <v>11</v>
      </c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30" customFormat="1" ht="10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0" customFormat="1" ht="22.5" customHeight="1">
      <c r="A94" s="121" t="s">
        <v>79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5"/>
      <c r="T94" s="15"/>
      <c r="U94" s="14"/>
      <c r="V94" s="14"/>
      <c r="W94" s="17" t="s">
        <v>21</v>
      </c>
      <c r="X94" s="14"/>
      <c r="Y94" s="14"/>
      <c r="Z94" s="14"/>
      <c r="AA94" s="14"/>
      <c r="AB94" s="14"/>
      <c r="AC94" s="14"/>
      <c r="AD94" s="14"/>
      <c r="AE94" s="14"/>
      <c r="AF94" s="196" t="s">
        <v>222</v>
      </c>
      <c r="AG94" s="196"/>
      <c r="AH94" s="196"/>
      <c r="AI94" s="196"/>
      <c r="AJ94" s="196"/>
      <c r="AK94" s="196"/>
      <c r="AL94" s="196"/>
      <c r="AM94" s="13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30" customFormat="1" ht="24" customHeight="1">
      <c r="A95" s="161" t="str">
        <f>VLOOKUP($W$6,$BA$2:$BG$27,3,0)</f>
        <v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4"/>
      <c r="W95" s="14"/>
      <c r="X95" s="14"/>
      <c r="Y95" s="14"/>
      <c r="Z95" s="14"/>
      <c r="AA95" s="14"/>
      <c r="AB95" s="14"/>
      <c r="AC95" s="14"/>
      <c r="AD95" s="14"/>
      <c r="AE95" s="17" t="s">
        <v>6</v>
      </c>
      <c r="AF95" s="197"/>
      <c r="AG95" s="197"/>
      <c r="AH95" s="197"/>
      <c r="AI95" s="197"/>
      <c r="AJ95" s="197"/>
      <c r="AK95" s="197"/>
      <c r="AL95" s="34" t="s">
        <v>5</v>
      </c>
      <c r="AM95" s="13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30" customFormat="1" ht="15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3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0" customFormat="1" ht="15" customHeight="1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30" customFormat="1" ht="15" customHeight="1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3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s="30" customFormat="1" ht="15" customHeigh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4"/>
      <c r="W99" s="33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3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30" customFormat="1" ht="15" customHeight="1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3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30" customFormat="1" ht="51" customHeight="1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30" customFormat="1" ht="1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3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30" customFormat="1" ht="22.5" customHeight="1">
      <c r="A103" s="198" t="s">
        <v>1</v>
      </c>
      <c r="B103" s="198"/>
      <c r="C103" s="198"/>
      <c r="D103" s="198"/>
      <c r="E103" s="198"/>
      <c r="F103" s="198"/>
      <c r="G103" s="198"/>
      <c r="H103" s="14"/>
      <c r="I103" s="165">
        <f>A67</f>
        <v>0</v>
      </c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3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30" customFormat="1" ht="20.25" customHeight="1">
      <c r="A104" s="17" t="s">
        <v>17</v>
      </c>
      <c r="B104" s="14"/>
      <c r="C104" s="14"/>
      <c r="D104" s="14"/>
      <c r="E104" s="14"/>
      <c r="F104" s="14"/>
      <c r="G104" s="14"/>
      <c r="H104" s="14"/>
      <c r="I104" s="199">
        <f>B46</f>
        <v>0</v>
      </c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3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2:52" s="30" customFormat="1" ht="23.25" customHeight="1">
      <c r="B105" s="14"/>
      <c r="C105" s="14"/>
      <c r="D105" s="14"/>
      <c r="E105" s="14"/>
      <c r="F105" s="14"/>
      <c r="G105" s="14"/>
      <c r="H105" s="14"/>
      <c r="I105" s="165">
        <f>B48</f>
        <v>0</v>
      </c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3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30" customFormat="1" ht="15" customHeight="1">
      <c r="A106" s="200" t="s">
        <v>32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5"/>
      <c r="T106" s="25"/>
      <c r="U106" s="201">
        <f>AB16</f>
        <v>0</v>
      </c>
      <c r="V106" s="201"/>
      <c r="W106" s="201"/>
      <c r="X106" s="201"/>
      <c r="Y106" s="201"/>
      <c r="Z106" s="201"/>
      <c r="AA106" s="14" t="s">
        <v>80</v>
      </c>
      <c r="AB106" s="171">
        <f>Q16</f>
        <v>0</v>
      </c>
      <c r="AC106" s="172"/>
      <c r="AD106" s="172"/>
      <c r="AE106" s="172"/>
      <c r="AF106" s="172"/>
      <c r="AG106" s="172"/>
      <c r="AH106" s="172"/>
      <c r="AI106" s="16"/>
      <c r="AJ106" s="16"/>
      <c r="AK106" s="16"/>
      <c r="AM106" s="13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30" customFormat="1" ht="1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30" customFormat="1" ht="56.25" customHeight="1">
      <c r="A108" s="127" t="s">
        <v>66</v>
      </c>
      <c r="B108" s="128"/>
      <c r="C108" s="129"/>
      <c r="D108" s="130" t="s">
        <v>7</v>
      </c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2"/>
      <c r="X108" s="182" t="s">
        <v>77</v>
      </c>
      <c r="Y108" s="183"/>
      <c r="Z108" s="184"/>
      <c r="AA108" s="182" t="s">
        <v>78</v>
      </c>
      <c r="AB108" s="183"/>
      <c r="AC108" s="184"/>
      <c r="AD108" s="182" t="s">
        <v>37</v>
      </c>
      <c r="AE108" s="183"/>
      <c r="AF108" s="184"/>
      <c r="AG108" s="182" t="s">
        <v>38</v>
      </c>
      <c r="AH108" s="183"/>
      <c r="AI108" s="184"/>
      <c r="AJ108" s="182" t="s">
        <v>39</v>
      </c>
      <c r="AK108" s="183"/>
      <c r="AL108" s="184"/>
      <c r="AM108" s="13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30" customFormat="1" ht="62.25" customHeight="1">
      <c r="A109" s="208">
        <v>1</v>
      </c>
      <c r="B109" s="209"/>
      <c r="C109" s="210"/>
      <c r="D109" s="178" t="s">
        <v>219</v>
      </c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80"/>
      <c r="X109" s="214">
        <f>AG82</f>
        <v>1</v>
      </c>
      <c r="Y109" s="215"/>
      <c r="Z109" s="215"/>
      <c r="AA109" s="173">
        <f>AA144</f>
        <v>19.2</v>
      </c>
      <c r="AB109" s="173"/>
      <c r="AC109" s="173"/>
      <c r="AD109" s="214">
        <f>AD144</f>
        <v>19.2</v>
      </c>
      <c r="AE109" s="214"/>
      <c r="AF109" s="214"/>
      <c r="AG109" s="214">
        <f>AG144</f>
        <v>3.84</v>
      </c>
      <c r="AH109" s="214"/>
      <c r="AI109" s="214"/>
      <c r="AJ109" s="214">
        <f>AJ144</f>
        <v>23.04</v>
      </c>
      <c r="AK109" s="214"/>
      <c r="AL109" s="214"/>
      <c r="AM109" s="13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30" customFormat="1" ht="33.75" customHeight="1">
      <c r="A110" s="211"/>
      <c r="B110" s="212"/>
      <c r="C110" s="213"/>
      <c r="D110" s="204">
        <f>B12</f>
        <v>0</v>
      </c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6"/>
      <c r="X110" s="215"/>
      <c r="Y110" s="215"/>
      <c r="Z110" s="215"/>
      <c r="AA110" s="173"/>
      <c r="AB110" s="173"/>
      <c r="AC110" s="173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13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30" customFormat="1" ht="23.25" customHeight="1" thickBo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T111" s="14"/>
      <c r="U111" s="14"/>
      <c r="V111" s="17"/>
      <c r="W111" s="14"/>
      <c r="X111" s="19" t="s">
        <v>8</v>
      </c>
      <c r="Y111" s="14"/>
      <c r="Z111" s="14"/>
      <c r="AA111" s="27"/>
      <c r="AB111" s="27"/>
      <c r="AC111" s="27"/>
      <c r="AD111" s="191">
        <f>SUMIF(AD109:AF109,"&gt;0",AD109:AF109)</f>
        <v>19.2</v>
      </c>
      <c r="AE111" s="191"/>
      <c r="AF111" s="191"/>
      <c r="AG111" s="191">
        <f>SUMIF(AG109:AI109,"&gt;0",AG109:AI109)</f>
        <v>3.84</v>
      </c>
      <c r="AH111" s="191"/>
      <c r="AI111" s="191"/>
      <c r="AJ111" s="192">
        <f>SUMIF(AJ109:AL109,"&gt;0",AJ109:AL109)</f>
        <v>23.04</v>
      </c>
      <c r="AK111" s="193"/>
      <c r="AL111" s="194"/>
      <c r="AM111" s="13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0" customFormat="1" ht="4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5"/>
      <c r="T112" s="1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3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30" customFormat="1" ht="15" customHeight="1">
      <c r="A113" s="167" t="s">
        <v>9</v>
      </c>
      <c r="B113" s="167"/>
      <c r="C113" s="167"/>
      <c r="D113" s="167"/>
      <c r="E113" s="167"/>
      <c r="F113" s="167"/>
      <c r="G113" s="167"/>
      <c r="H113" s="195" t="str">
        <f>SUBSTITUTE(PROPER(INDEX(n_4,MID(TEXT(AJ111,n0),1,1)+1)&amp;INDEX(n0x,MID(TEXT(AJ111,n0),2,1)+1,MID(TEXT(AJ111,n0),3,1)+1)&amp;IF(-MID(TEXT(AJ111,n0),1,3),"миллиард"&amp;VLOOKUP(MID(TEXT(AJ111,n0),3,1)*AND(MID(TEXT(AJ111,n0),2,1)-1),мил,2),"")&amp;INDEX(n_4,MID(TEXT(AJ111,n0),4,1)+1)&amp;INDEX(n0x,MID(TEXT(AJ111,n0),5,1)+1,MID(TEXT(AJ111,n0),6,1)+1)&amp;IF(-MID(TEXT(AJ111,n0),4,3),"миллион"&amp;VLOOKUP(MID(TEXT(AJ111,n0),6,1)*AND(MID(TEXT(AJ111,n0),5,1)-1),мил,2),"")&amp;INDEX(n_4,MID(TEXT(AJ111,n0),7,1)+1)&amp;INDEX(n1x,MID(TEXT(AJ111,n0),8,1)+1,MID(TEXT(AJ111,n0),9,1)+1)&amp;IF(-MID(TEXT(AJ111,n0),7,3),VLOOKUP(MID(TEXT(AJ111,n0),9,1)*AND(MID(TEXT(AJ111,n0),8,1)-1),тыс,2),"")&amp;INDEX(n_4,MID(TEXT(AJ111,n0),10,1)+1)&amp;INDEX(n0x,MID(TEXT(AJ111,n0),11,1)+1,MID(TEXT(AJ111,n0),12,1)+1)),"z"," ")&amp;IF(TRUNC(TEXT(AJ111,n0)),"","Ноль ")&amp;"рубл"&amp;VLOOKUP(MOD(MAX(MOD(MID(TEXT(AJ111,n0),11,2)-11,100),9),10),{0,"ь ";1,"я ";4,"ей "},2)&amp;RIGHT(TEXT(AJ111,n0),2)&amp;" копе"&amp;VLOOKUP(MOD(MAX(MOD(RIGHT(TEXT(AJ111,n0),2)-11,100),9),10),{0,"йка";1,"йки";4,"ек"},2)</f>
        <v>Двадцать три рубля 04 копейки</v>
      </c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3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30" customFormat="1" ht="15" customHeight="1">
      <c r="A114" s="167" t="s">
        <v>18</v>
      </c>
      <c r="B114" s="167"/>
      <c r="C114" s="167"/>
      <c r="D114" s="167"/>
      <c r="E114" s="167"/>
      <c r="F114" s="167"/>
      <c r="G114" s="167"/>
      <c r="H114" s="190" t="str">
        <f>SUBSTITUTE(PROPER(INDEX(n_4,MID(TEXT(AG111,n0),1,1)+1)&amp;INDEX(n0x,MID(TEXT(AG111,n0),2,1)+1,MID(TEXT(AG111,n0),3,1)+1)&amp;IF(-MID(TEXT(AG111,n0),1,3),"миллиард"&amp;VLOOKUP(MID(TEXT(AG111,n0),3,1)*AND(MID(TEXT(AG111,n0),2,1)-1),мил,2),"")&amp;INDEX(n_4,MID(TEXT(AG111,n0),4,1)+1)&amp;INDEX(n0x,MID(TEXT(AG111,n0),5,1)+1,MID(TEXT(AG111,n0),6,1)+1)&amp;IF(-MID(TEXT(AG111,n0),4,3),"миллион"&amp;VLOOKUP(MID(TEXT(AG111,n0),6,1)*AND(MID(TEXT(AG111,n0),5,1)-1),мил,2),"")&amp;INDEX(n_4,MID(TEXT(AG111,n0),7,1)+1)&amp;INDEX(n1x,MID(TEXT(AG111,n0),8,1)+1,MID(TEXT(AG111,n0),9,1)+1)&amp;IF(-MID(TEXT(AG111,n0),7,3),VLOOKUP(MID(TEXT(AG111,n0),9,1)*AND(MID(TEXT(AG111,n0),8,1)-1),тыс,2),"")&amp;INDEX(n_4,MID(TEXT(AG111,n0),10,1)+1)&amp;INDEX(n0x,MID(TEXT(AG111,n0),11,1)+1,MID(TEXT(AG111,n0),12,1)+1)),"z"," ")&amp;IF(TRUNC(TEXT(AG111,n0)),"","Ноль ")&amp;"рубл"&amp;VLOOKUP(MOD(MAX(MOD(MID(TEXT(AG111,n0),11,2)-11,100),9),10),{0,"ь ";1,"я ";4,"ей "},2)&amp;RIGHT(TEXT(AG111,n0),2)&amp;" копе"&amp;VLOOKUP(MOD(MAX(MOD(RIGHT(TEXT(AG111,n0),2)-11,100),9),10),{0,"йка";1,"йки";4,"ек"},2)</f>
        <v>Три рубля 84 копейки</v>
      </c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3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30" customFormat="1" ht="4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30" customFormat="1" ht="15" customHeight="1">
      <c r="A116" s="207" t="s">
        <v>34</v>
      </c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30" customFormat="1" ht="21" customHeight="1">
      <c r="A117" s="207" t="s">
        <v>20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13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30" customFormat="1" ht="19.5" customHeight="1">
      <c r="A118" s="207" t="s">
        <v>33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13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30" customFormat="1" ht="9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30" customFormat="1" ht="75.75" customHeight="1">
      <c r="A120" s="174" t="str">
        <f>VLOOKUP($W$6,$BA$2:$BG$27,6,0)</f>
        <v>Заместитель начальника Бобруйского 
межрайонного отдела Могилевского областного 
управления Госпромнадзора
___________________________ Н.В.Дроздова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3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30" customFormat="1" ht="15" customHeight="1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5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3"/>
      <c r="AG121" s="203"/>
      <c r="AH121" s="203"/>
      <c r="AI121" s="203"/>
      <c r="AJ121" s="203"/>
      <c r="AK121" s="203"/>
      <c r="AL121" s="203"/>
      <c r="AM121" s="13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30" customFormat="1" ht="15" customHeight="1">
      <c r="A122" s="13" t="s">
        <v>11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6"/>
      <c r="T122" s="1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30" customFormat="1" ht="1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6"/>
      <c r="T123" s="1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30" customFormat="1" ht="1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30" customFormat="1" ht="1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30" customFormat="1" ht="15">
      <c r="A126" s="160" t="s">
        <v>31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4"/>
      <c r="R126" s="160" t="s">
        <v>1</v>
      </c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3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30" customFormat="1" ht="15">
      <c r="A127" s="161" t="str">
        <f>VLOOKUP($W$6,$BA$2:$BG$27,3,0)</f>
        <v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4"/>
      <c r="R127" s="162">
        <f>A67</f>
        <v>0</v>
      </c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3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30" customFormat="1" ht="15.75" customHeight="1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4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3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30" customFormat="1" ht="12.75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4"/>
      <c r="R129" s="20" t="s">
        <v>25</v>
      </c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30" customFormat="1" ht="6" customHeight="1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4"/>
      <c r="R130" s="163">
        <f>B46</f>
        <v>0</v>
      </c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3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30" customFormat="1" ht="23.25" customHeight="1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4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3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30" customFormat="1" ht="19.5" customHeight="1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4"/>
      <c r="R132" s="164" t="s">
        <v>27</v>
      </c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3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30" customFormat="1" ht="1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4"/>
      <c r="R133" s="164">
        <f>B48</f>
        <v>0</v>
      </c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30" customFormat="1" ht="30" customHeight="1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30" customFormat="1" ht="15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s="30" customFormat="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s="30" customFormat="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6" t="s">
        <v>2</v>
      </c>
      <c r="O137" s="166"/>
      <c r="P137" s="166"/>
      <c r="Q137" s="166"/>
      <c r="R137" s="166"/>
      <c r="S137" s="106" t="str">
        <f>AF94</f>
        <v>Р/ПЗ </v>
      </c>
      <c r="T137" s="106"/>
      <c r="U137" s="106"/>
      <c r="V137" s="106"/>
      <c r="W137" s="106"/>
      <c r="X137" s="106"/>
      <c r="Y137" s="106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3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s="30" customFormat="1" ht="21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3"/>
      <c r="N138" s="17" t="s">
        <v>3</v>
      </c>
      <c r="O138" s="14"/>
      <c r="P138" s="14"/>
      <c r="Q138" s="14"/>
      <c r="R138" s="14"/>
      <c r="S138" s="15"/>
      <c r="T138" s="1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3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s="30" customFormat="1" ht="15" customHeight="1">
      <c r="A139" s="18"/>
      <c r="B139" s="167" t="s">
        <v>35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8">
        <f>Q16</f>
        <v>0</v>
      </c>
      <c r="M139" s="169"/>
      <c r="N139" s="169"/>
      <c r="O139" s="169"/>
      <c r="P139" s="169"/>
      <c r="Q139" s="169"/>
      <c r="R139" s="169"/>
      <c r="S139" s="169"/>
      <c r="T139" s="169"/>
      <c r="U139" s="14" t="s">
        <v>6</v>
      </c>
      <c r="V139" s="14"/>
      <c r="W139" s="170">
        <f>AB16</f>
        <v>0</v>
      </c>
      <c r="X139" s="170"/>
      <c r="Y139" s="170"/>
      <c r="Z139" s="170"/>
      <c r="AA139" s="170"/>
      <c r="AB139" s="170"/>
      <c r="AC139" s="31" t="e">
        <f>#REF!</f>
        <v>#REF!</v>
      </c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s="30" customFormat="1" ht="18.75" customHeight="1">
      <c r="A140" s="17" t="s">
        <v>4</v>
      </c>
      <c r="B140" s="176"/>
      <c r="C140" s="176"/>
      <c r="D140" s="17" t="s">
        <v>4</v>
      </c>
      <c r="E140" s="177"/>
      <c r="F140" s="177"/>
      <c r="G140" s="177"/>
      <c r="H140" s="177"/>
      <c r="I140" s="177"/>
      <c r="J140" s="177"/>
      <c r="K140" s="177"/>
      <c r="L140" s="35" t="s">
        <v>5</v>
      </c>
      <c r="M140" s="14"/>
      <c r="N140" s="14"/>
      <c r="O140" s="32"/>
      <c r="P140" s="32"/>
      <c r="Q140" s="32"/>
      <c r="R140" s="32"/>
      <c r="S140" s="32"/>
      <c r="T140" s="32"/>
      <c r="U140" s="14"/>
      <c r="V140" s="14"/>
      <c r="W140" s="26"/>
      <c r="X140" s="26"/>
      <c r="Y140" s="26"/>
      <c r="Z140" s="26"/>
      <c r="AA140" s="26"/>
      <c r="AB140" s="26"/>
      <c r="AC140" s="26"/>
      <c r="AD140" s="14"/>
      <c r="AE140" s="14"/>
      <c r="AF140" s="14"/>
      <c r="AG140" s="14"/>
      <c r="AH140" s="14"/>
      <c r="AI140" s="14"/>
      <c r="AJ140" s="14"/>
      <c r="AK140" s="14"/>
      <c r="AL140" s="14"/>
      <c r="AM140" s="13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s="30" customFormat="1" ht="33" customHeight="1">
      <c r="A141" s="181" t="s">
        <v>40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3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s="30" customFormat="1" ht="9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T142" s="1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3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s="30" customFormat="1" ht="60.75" customHeight="1">
      <c r="A143" s="127" t="s">
        <v>66</v>
      </c>
      <c r="B143" s="128"/>
      <c r="C143" s="129"/>
      <c r="D143" s="130" t="s">
        <v>7</v>
      </c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2"/>
      <c r="X143" s="182" t="s">
        <v>77</v>
      </c>
      <c r="Y143" s="183"/>
      <c r="Z143" s="184"/>
      <c r="AA143" s="182" t="s">
        <v>78</v>
      </c>
      <c r="AB143" s="183"/>
      <c r="AC143" s="184"/>
      <c r="AD143" s="182" t="s">
        <v>37</v>
      </c>
      <c r="AE143" s="183"/>
      <c r="AF143" s="184"/>
      <c r="AG143" s="182" t="s">
        <v>38</v>
      </c>
      <c r="AH143" s="183"/>
      <c r="AI143" s="184"/>
      <c r="AJ143" s="182" t="s">
        <v>39</v>
      </c>
      <c r="AK143" s="183"/>
      <c r="AL143" s="184"/>
      <c r="AM143" s="13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s="30" customFormat="1" ht="59.25" customHeight="1">
      <c r="A144" s="208">
        <v>1</v>
      </c>
      <c r="B144" s="209"/>
      <c r="C144" s="210"/>
      <c r="D144" s="178" t="s">
        <v>219</v>
      </c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80"/>
      <c r="X144" s="214">
        <f>AG82</f>
        <v>1</v>
      </c>
      <c r="Y144" s="215"/>
      <c r="Z144" s="215"/>
      <c r="AA144" s="173">
        <f>AG81</f>
        <v>19.2</v>
      </c>
      <c r="AB144" s="173"/>
      <c r="AC144" s="173"/>
      <c r="AD144" s="214">
        <f>X144*AA144</f>
        <v>19.2</v>
      </c>
      <c r="AE144" s="214"/>
      <c r="AF144" s="214"/>
      <c r="AG144" s="214">
        <f>ROUND(AD144*0.2,2)</f>
        <v>3.84</v>
      </c>
      <c r="AH144" s="214"/>
      <c r="AI144" s="214"/>
      <c r="AJ144" s="214">
        <f>AD144+AG144</f>
        <v>23.04</v>
      </c>
      <c r="AK144" s="214"/>
      <c r="AL144" s="214"/>
      <c r="AM144" s="13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s="30" customFormat="1" ht="30.75" customHeight="1">
      <c r="A145" s="211"/>
      <c r="B145" s="212"/>
      <c r="C145" s="213"/>
      <c r="D145" s="204">
        <f>B12</f>
        <v>0</v>
      </c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6"/>
      <c r="X145" s="215"/>
      <c r="Y145" s="215"/>
      <c r="Z145" s="215"/>
      <c r="AA145" s="173"/>
      <c r="AB145" s="173"/>
      <c r="AC145" s="173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13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s="30" customFormat="1" ht="15.75" thickBo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5"/>
      <c r="T146" s="14"/>
      <c r="U146" s="14"/>
      <c r="V146" s="14"/>
      <c r="W146" s="14"/>
      <c r="X146" s="19" t="s">
        <v>8</v>
      </c>
      <c r="Y146" s="14"/>
      <c r="Z146" s="14"/>
      <c r="AA146" s="27"/>
      <c r="AB146" s="27"/>
      <c r="AC146" s="27"/>
      <c r="AD146" s="191">
        <f>SUMIF(AD144:AF144,"&gt;0",AD144:AF144)</f>
        <v>19.2</v>
      </c>
      <c r="AE146" s="191"/>
      <c r="AF146" s="191"/>
      <c r="AG146" s="191">
        <f>SUMIF(AG144:AI144,"&gt;0",AG144:AI144)</f>
        <v>3.84</v>
      </c>
      <c r="AH146" s="191"/>
      <c r="AI146" s="191"/>
      <c r="AJ146" s="192">
        <f>SUMIF(AJ144:AL144,"&gt;0",AJ144:AL144)</f>
        <v>23.04</v>
      </c>
      <c r="AK146" s="193"/>
      <c r="AL146" s="194"/>
      <c r="AM146" s="13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s="30" customFormat="1" ht="15">
      <c r="A147" s="185" t="s">
        <v>41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3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s="30" customFormat="1" ht="15">
      <c r="A148" s="185" t="s">
        <v>36</v>
      </c>
      <c r="B148" s="185"/>
      <c r="C148" s="185"/>
      <c r="D148" s="185"/>
      <c r="E148" s="185"/>
      <c r="F148" s="185"/>
      <c r="G148" s="185"/>
      <c r="H148" s="195" t="str">
        <f>SUBSTITUTE(PROPER(INDEX(n_4,MID(TEXT(AJ146,n0),1,1)+1)&amp;INDEX(n0x,MID(TEXT(AJ146,n0),2,1)+1,MID(TEXT(AJ146,n0),3,1)+1)&amp;IF(-MID(TEXT(AJ146,n0),1,3),"миллиард"&amp;VLOOKUP(MID(TEXT(AJ146,n0),3,1)*AND(MID(TEXT(AJ146,n0),2,1)-1),мил,2),"")&amp;INDEX(n_4,MID(TEXT(AJ146,n0),4,1)+1)&amp;INDEX(n0x,MID(TEXT(AJ146,n0),5,1)+1,MID(TEXT(AJ146,n0),6,1)+1)&amp;IF(-MID(TEXT(AJ146,n0),4,3),"миллион"&amp;VLOOKUP(MID(TEXT(AJ146,n0),6,1)*AND(MID(TEXT(AJ146,n0),5,1)-1),мил,2),"")&amp;INDEX(n_4,MID(TEXT(AJ146,n0),7,1)+1)&amp;INDEX(n1x,MID(TEXT(AJ146,n0),8,1)+1,MID(TEXT(AJ146,n0),9,1)+1)&amp;IF(-MID(TEXT(AJ146,n0),7,3),VLOOKUP(MID(TEXT(AJ146,n0),9,1)*AND(MID(TEXT(AJ146,n0),8,1)-1),тыс,2),"")&amp;INDEX(n_4,MID(TEXT(AJ146,n0),10,1)+1)&amp;INDEX(n0x,MID(TEXT(AJ146,n0),11,1)+1,MID(TEXT(AJ146,n0),12,1)+1)),"z"," ")&amp;IF(TRUNC(TEXT(AJ146,n0)),"","Ноль ")&amp;"рубл"&amp;VLOOKUP(MOD(MAX(MOD(MID(TEXT(AJ146,n0),11,2)-11,100),9),10),{0,"ь ";1,"я ";4,"ей "},2)&amp;RIGHT(TEXT(AJ146,n0),2)&amp;" копе"&amp;VLOOKUP(MOD(MAX(MOD(RIGHT(TEXT(AJ146,n0),2)-11,100),9),10),{0,"йка";1,"йки";4,"ек"},2)</f>
        <v>Двадцать три рубля 04 копейки</v>
      </c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3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1:52" s="30" customFormat="1" ht="15" customHeight="1">
      <c r="A149" s="14" t="s">
        <v>18</v>
      </c>
      <c r="B149" s="14"/>
      <c r="C149" s="14"/>
      <c r="D149" s="14"/>
      <c r="E149" s="14"/>
      <c r="F149" s="14"/>
      <c r="G149" s="14"/>
      <c r="H149" s="190" t="str">
        <f>SUBSTITUTE(PROPER(INDEX(n_4,MID(TEXT(AG146,n0),1,1)+1)&amp;INDEX(n0x,MID(TEXT(AG146,n0),2,1)+1,MID(TEXT(AG146,n0),3,1)+1)&amp;IF(-MID(TEXT(AG146,n0),1,3),"миллиард"&amp;VLOOKUP(MID(TEXT(AG146,n0),3,1)*AND(MID(TEXT(AG146,n0),2,1)-1),мил,2),"")&amp;INDEX(n_4,MID(TEXT(AG146,n0),4,1)+1)&amp;INDEX(n0x,MID(TEXT(AG146,n0),5,1)+1,MID(TEXT(AG146,n0),6,1)+1)&amp;IF(-MID(TEXT(AG146,n0),4,3),"миллион"&amp;VLOOKUP(MID(TEXT(AG146,n0),6,1)*AND(MID(TEXT(AG146,n0),5,1)-1),мил,2),"")&amp;INDEX(n_4,MID(TEXT(AG146,n0),7,1)+1)&amp;INDEX(n1x,MID(TEXT(AG146,n0),8,1)+1,MID(TEXT(AG146,n0),9,1)+1)&amp;IF(-MID(TEXT(AG146,n0),7,3),VLOOKUP(MID(TEXT(AG146,n0),9,1)*AND(MID(TEXT(AG146,n0),8,1)-1),тыс,2),"")&amp;INDEX(n_4,MID(TEXT(AG146,n0),10,1)+1)&amp;INDEX(n0x,MID(TEXT(AG146,n0),11,1)+1,MID(TEXT(AG146,n0),12,1)+1)),"z"," ")&amp;IF(TRUNC(TEXT(AG146,n0)),"","Ноль ")&amp;"рубл"&amp;VLOOKUP(MOD(MAX(MOD(MID(TEXT(AG146,n0),11,2)-11,100),9),10),{0,"ь ";1,"я ";4,"ей "},2)&amp;RIGHT(TEXT(AG146,n0),2)&amp;" копе"&amp;VLOOKUP(MOD(MAX(MOD(RIGHT(TEXT(AG146,n0),2)-11,100),9),10),{0,"йка";1,"йки";4,"ек"},2)</f>
        <v>Три рубля 84 копейки</v>
      </c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3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1:52" s="30" customFormat="1" ht="15">
      <c r="A150" s="185" t="s">
        <v>55</v>
      </c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3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1:52" s="30" customFormat="1" ht="15">
      <c r="A151" s="185" t="s">
        <v>42</v>
      </c>
      <c r="B151" s="185"/>
      <c r="C151" s="185"/>
      <c r="D151" s="185"/>
      <c r="E151" s="185"/>
      <c r="F151" s="185"/>
      <c r="G151" s="185"/>
      <c r="H151" s="185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1:52" s="30" customFormat="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5"/>
      <c r="T152" s="1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3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1:52" s="30" customFormat="1" ht="4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5"/>
      <c r="T153" s="1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3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1:52" s="30" customFormat="1" ht="15">
      <c r="A154" s="14"/>
      <c r="B154" s="14"/>
      <c r="C154" s="14"/>
      <c r="D154" s="14"/>
      <c r="E154" s="14"/>
      <c r="F154" s="17" t="s">
        <v>0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5"/>
      <c r="T154" s="15"/>
      <c r="U154" s="14"/>
      <c r="V154" s="14"/>
      <c r="W154" s="14"/>
      <c r="X154" s="14"/>
      <c r="Y154" s="17" t="s">
        <v>1</v>
      </c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3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1:52" s="30" customFormat="1" ht="15">
      <c r="A155" s="157" t="str">
        <f>VLOOKUP($W$6,$BA$2:$BG$27,6,0)</f>
        <v>Заместитель начальника Бобруйского 
межрайонного отдела Могилевского областного 
управления Госпромнадзора
___________________________ Н.В.Дроздова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"/>
      <c r="U155" s="14"/>
      <c r="V155" s="187">
        <f>V88</f>
        <v>0</v>
      </c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3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1:52" s="30" customFormat="1" ht="1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"/>
      <c r="U156" s="14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3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1:52" s="30" customFormat="1" ht="1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"/>
      <c r="U157" s="14"/>
      <c r="V157" s="14"/>
      <c r="W157" s="14"/>
      <c r="X157" s="14"/>
      <c r="Y157" s="14"/>
      <c r="Z157" s="14"/>
      <c r="AA157" s="29" t="s">
        <v>43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3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1:52" s="30" customFormat="1" ht="27.75" customHeight="1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"/>
      <c r="U158" s="14"/>
      <c r="V158" s="158"/>
      <c r="W158" s="158"/>
      <c r="X158" s="158"/>
      <c r="Y158" s="158"/>
      <c r="Z158" s="158"/>
      <c r="AA158" s="158"/>
      <c r="AB158" s="158"/>
      <c r="AC158" s="158"/>
      <c r="AD158" s="189">
        <f>AD90</f>
        <v>0</v>
      </c>
      <c r="AE158" s="189"/>
      <c r="AF158" s="189"/>
      <c r="AG158" s="189"/>
      <c r="AH158" s="189"/>
      <c r="AI158" s="189"/>
      <c r="AJ158" s="189"/>
      <c r="AK158" s="189"/>
      <c r="AL158" s="189"/>
      <c r="AM158" s="13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1:52" s="30" customFormat="1" ht="16.5" customHeight="1">
      <c r="A159" s="15"/>
      <c r="B159" s="15"/>
      <c r="C159" s="15"/>
      <c r="D159" s="15"/>
      <c r="E159" s="15"/>
      <c r="F159" s="15"/>
      <c r="G159" s="15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5"/>
      <c r="T159" s="15"/>
      <c r="U159" s="14"/>
      <c r="V159" s="14" t="s">
        <v>10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28" t="s">
        <v>24</v>
      </c>
      <c r="AH159" s="14"/>
      <c r="AI159" s="14"/>
      <c r="AJ159" s="14"/>
      <c r="AK159" s="14"/>
      <c r="AL159" s="14"/>
      <c r="AM159" s="13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1:52" s="30" customFormat="1" ht="21" customHeight="1">
      <c r="A160" s="14"/>
      <c r="B160" s="14"/>
      <c r="C160" s="14"/>
      <c r="D160" s="14"/>
      <c r="E160" s="60" t="s">
        <v>11</v>
      </c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7"/>
      <c r="T160" s="67"/>
      <c r="U160" s="60"/>
      <c r="V160" s="60"/>
      <c r="W160" s="60"/>
      <c r="X160" s="60"/>
      <c r="Y160" s="60"/>
      <c r="Z160" s="66"/>
      <c r="AA160" s="60"/>
      <c r="AB160" s="60" t="s">
        <v>11</v>
      </c>
      <c r="AC160" s="60"/>
      <c r="AD160" s="60"/>
      <c r="AE160" s="14"/>
      <c r="AF160" s="14"/>
      <c r="AG160" s="14"/>
      <c r="AH160" s="14"/>
      <c r="AI160" s="14"/>
      <c r="AJ160" s="14"/>
      <c r="AK160" s="14"/>
      <c r="AL160" s="14"/>
      <c r="AM160" s="13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1:52" s="30" customFormat="1" ht="26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1:52" s="30" customFormat="1" ht="26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1:52" s="30" customFormat="1" ht="26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1:52" s="30" customFormat="1" ht="26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</row>
    <row r="165" spans="1:52" s="30" customFormat="1" ht="26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</row>
    <row r="166" spans="1:52" s="30" customFormat="1" ht="8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</row>
    <row r="167" spans="1:52" s="30" customFormat="1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</row>
    <row r="168" s="30" customFormat="1" ht="15"/>
    <row r="169" s="30" customFormat="1" ht="24" customHeight="1"/>
    <row r="170" s="30" customFormat="1" ht="31.5" customHeight="1"/>
    <row r="171" s="30" customFormat="1" ht="15"/>
    <row r="172" s="30" customFormat="1" ht="15"/>
    <row r="173" s="30" customFormat="1" ht="64.5" customHeight="1"/>
    <row r="174" s="30" customFormat="1" ht="55.5" customHeight="1"/>
    <row r="175" s="30" customFormat="1" ht="15"/>
    <row r="176" s="30" customFormat="1" ht="3" customHeight="1"/>
    <row r="177" s="30" customFormat="1" ht="15"/>
    <row r="178" s="30" customFormat="1" ht="15"/>
    <row r="179" s="30" customFormat="1" ht="6" customHeight="1"/>
    <row r="180" s="30" customFormat="1" ht="15"/>
    <row r="181" s="30" customFormat="1" ht="15"/>
    <row r="182" s="30" customFormat="1" ht="15"/>
    <row r="183" s="30" customFormat="1" ht="15"/>
    <row r="184" s="30" customFormat="1" ht="74.25" customHeight="1"/>
    <row r="185" s="30" customFormat="1" ht="8.25" customHeight="1"/>
    <row r="186" s="30" customFormat="1" ht="15"/>
    <row r="187" s="30" customFormat="1" ht="15"/>
  </sheetData>
  <sheetProtection password="CE2C" sheet="1" formatCells="0" formatColumns="0" formatRows="0" selectLockedCells="1"/>
  <mergeCells count="196">
    <mergeCell ref="C39:AL39"/>
    <mergeCell ref="C30:AL30"/>
    <mergeCell ref="C31:AL31"/>
    <mergeCell ref="C32:AL32"/>
    <mergeCell ref="C33:AL33"/>
    <mergeCell ref="C34:AL34"/>
    <mergeCell ref="C35:AL35"/>
    <mergeCell ref="C25:AL25"/>
    <mergeCell ref="C26:AL26"/>
    <mergeCell ref="C27:AL27"/>
    <mergeCell ref="C28:AL28"/>
    <mergeCell ref="C29:AL29"/>
    <mergeCell ref="C38:AL38"/>
    <mergeCell ref="AD109:AF110"/>
    <mergeCell ref="AG109:AI110"/>
    <mergeCell ref="AJ109:AL110"/>
    <mergeCell ref="D110:W110"/>
    <mergeCell ref="A144:C145"/>
    <mergeCell ref="X144:Z145"/>
    <mergeCell ref="AA144:AC145"/>
    <mergeCell ref="AD144:AF145"/>
    <mergeCell ref="AG144:AI145"/>
    <mergeCell ref="AJ144:AL145"/>
    <mergeCell ref="D145:W145"/>
    <mergeCell ref="A116:AM116"/>
    <mergeCell ref="A117:AL117"/>
    <mergeCell ref="A118:AL118"/>
    <mergeCell ref="H114:AL114"/>
    <mergeCell ref="AG108:AI108"/>
    <mergeCell ref="AJ108:AL108"/>
    <mergeCell ref="D109:W109"/>
    <mergeCell ref="A109:C110"/>
    <mergeCell ref="X109:Z110"/>
    <mergeCell ref="U121:AE121"/>
    <mergeCell ref="AF121:AL121"/>
    <mergeCell ref="AD111:AF111"/>
    <mergeCell ref="AG111:AI111"/>
    <mergeCell ref="AJ111:AL111"/>
    <mergeCell ref="A113:G113"/>
    <mergeCell ref="H113:AL113"/>
    <mergeCell ref="A94:R94"/>
    <mergeCell ref="AF94:AL94"/>
    <mergeCell ref="A95:U101"/>
    <mergeCell ref="AF95:AK95"/>
    <mergeCell ref="A103:G103"/>
    <mergeCell ref="A114:G114"/>
    <mergeCell ref="I104:AL104"/>
    <mergeCell ref="I105:AL105"/>
    <mergeCell ref="A106:R106"/>
    <mergeCell ref="U106:Z106"/>
    <mergeCell ref="AJ146:AL146"/>
    <mergeCell ref="A147:AL147"/>
    <mergeCell ref="A150:AL150"/>
    <mergeCell ref="A148:G148"/>
    <mergeCell ref="H148:AL148"/>
    <mergeCell ref="AD108:AF108"/>
    <mergeCell ref="A108:C108"/>
    <mergeCell ref="D108:W108"/>
    <mergeCell ref="X108:Z108"/>
    <mergeCell ref="AA108:AC108"/>
    <mergeCell ref="AJ143:AL143"/>
    <mergeCell ref="A151:H151"/>
    <mergeCell ref="I151:AL151"/>
    <mergeCell ref="A155:S158"/>
    <mergeCell ref="V155:AL156"/>
    <mergeCell ref="V158:AC158"/>
    <mergeCell ref="AD158:AL158"/>
    <mergeCell ref="H149:AL149"/>
    <mergeCell ref="AD146:AF146"/>
    <mergeCell ref="AG146:AI146"/>
    <mergeCell ref="B140:C140"/>
    <mergeCell ref="E140:K140"/>
    <mergeCell ref="D144:W144"/>
    <mergeCell ref="A141:AL141"/>
    <mergeCell ref="A143:C143"/>
    <mergeCell ref="D143:W143"/>
    <mergeCell ref="X143:Z143"/>
    <mergeCell ref="AA143:AC143"/>
    <mergeCell ref="AD143:AF143"/>
    <mergeCell ref="AG143:AI143"/>
    <mergeCell ref="I103:AL103"/>
    <mergeCell ref="N137:R137"/>
    <mergeCell ref="S137:Y137"/>
    <mergeCell ref="B139:K139"/>
    <mergeCell ref="L139:T139"/>
    <mergeCell ref="W139:AB139"/>
    <mergeCell ref="AB106:AH106"/>
    <mergeCell ref="AA109:AC110"/>
    <mergeCell ref="A120:S120"/>
    <mergeCell ref="A121:S121"/>
    <mergeCell ref="A126:P126"/>
    <mergeCell ref="R126:AL126"/>
    <mergeCell ref="A127:P135"/>
    <mergeCell ref="R127:AL128"/>
    <mergeCell ref="R130:AL131"/>
    <mergeCell ref="R132:AL132"/>
    <mergeCell ref="R133:AM136"/>
    <mergeCell ref="A85:C85"/>
    <mergeCell ref="D85:Z85"/>
    <mergeCell ref="AA85:AF85"/>
    <mergeCell ref="AG85:AL85"/>
    <mergeCell ref="A86:AL86"/>
    <mergeCell ref="V88:AL88"/>
    <mergeCell ref="A88:T91"/>
    <mergeCell ref="V90:AC90"/>
    <mergeCell ref="AD90:AL90"/>
    <mergeCell ref="D83:Z83"/>
    <mergeCell ref="AA83:AF83"/>
    <mergeCell ref="AG83:AL83"/>
    <mergeCell ref="A84:C84"/>
    <mergeCell ref="D84:Z84"/>
    <mergeCell ref="AA84:AF84"/>
    <mergeCell ref="AG84:AL84"/>
    <mergeCell ref="A83:C83"/>
    <mergeCell ref="A81:C81"/>
    <mergeCell ref="D81:Z81"/>
    <mergeCell ref="AA81:AF81"/>
    <mergeCell ref="AG81:AL81"/>
    <mergeCell ref="A82:C82"/>
    <mergeCell ref="D82:Z82"/>
    <mergeCell ref="AA82:AF82"/>
    <mergeCell ref="AG82:AL82"/>
    <mergeCell ref="A78:I78"/>
    <mergeCell ref="K78:AK78"/>
    <mergeCell ref="A80:C80"/>
    <mergeCell ref="D80:Z80"/>
    <mergeCell ref="AA80:AF80"/>
    <mergeCell ref="AG80:AL80"/>
    <mergeCell ref="A76:J76"/>
    <mergeCell ref="K76:R76"/>
    <mergeCell ref="S76:T76"/>
    <mergeCell ref="U76:AH76"/>
    <mergeCell ref="A77:L77"/>
    <mergeCell ref="M77:AK77"/>
    <mergeCell ref="A70:AL70"/>
    <mergeCell ref="A71:AK71"/>
    <mergeCell ref="A72:K72"/>
    <mergeCell ref="L72:AL72"/>
    <mergeCell ref="A73:AL73"/>
    <mergeCell ref="A74:AL74"/>
    <mergeCell ref="A66:O66"/>
    <mergeCell ref="P66:Z66"/>
    <mergeCell ref="AA66:AL66"/>
    <mergeCell ref="A67:AL67"/>
    <mergeCell ref="A68:AK68"/>
    <mergeCell ref="A69:AL69"/>
    <mergeCell ref="R62:AA62"/>
    <mergeCell ref="A64:AL64"/>
    <mergeCell ref="A65:AL65"/>
    <mergeCell ref="F62:K62"/>
    <mergeCell ref="M61:Y61"/>
    <mergeCell ref="B14:AL14"/>
    <mergeCell ref="B15:AL15"/>
    <mergeCell ref="C18:AL18"/>
    <mergeCell ref="C19:AL19"/>
    <mergeCell ref="C20:AL20"/>
    <mergeCell ref="B11:AL11"/>
    <mergeCell ref="I53:P53"/>
    <mergeCell ref="B50:AJ50"/>
    <mergeCell ref="I55:P55"/>
    <mergeCell ref="Z16:AA16"/>
    <mergeCell ref="AB16:AJ16"/>
    <mergeCell ref="B55:H55"/>
    <mergeCell ref="B49:AL49"/>
    <mergeCell ref="B48:AL48"/>
    <mergeCell ref="B12:AL12"/>
    <mergeCell ref="A1:AM2"/>
    <mergeCell ref="B41:AL41"/>
    <mergeCell ref="B53:H53"/>
    <mergeCell ref="B47:AL47"/>
    <mergeCell ref="B46:AL46"/>
    <mergeCell ref="W5:AK5"/>
    <mergeCell ref="B10:AL10"/>
    <mergeCell ref="B9:AL9"/>
    <mergeCell ref="W6:AL6"/>
    <mergeCell ref="A75:AL75"/>
    <mergeCell ref="P60:W60"/>
    <mergeCell ref="B43:AL43"/>
    <mergeCell ref="B45:AJ45"/>
    <mergeCell ref="B44:AL44"/>
    <mergeCell ref="Q55:AL55"/>
    <mergeCell ref="Q53:AL53"/>
    <mergeCell ref="L62:P62"/>
    <mergeCell ref="B13:AL13"/>
    <mergeCell ref="B16:P16"/>
    <mergeCell ref="Q16:Y16"/>
    <mergeCell ref="C36:AL36"/>
    <mergeCell ref="C37:AL37"/>
    <mergeCell ref="B40:AL40"/>
    <mergeCell ref="C21:AL21"/>
    <mergeCell ref="C22:AL22"/>
    <mergeCell ref="C23:AL23"/>
    <mergeCell ref="C24:AL24"/>
  </mergeCells>
  <dataValidations count="3">
    <dataValidation type="list" allowBlank="1" showInputMessage="1" showErrorMessage="1" sqref="B12:AL12">
      <formula1>$BA$53:$BA$55</formula1>
    </dataValidation>
    <dataValidation type="list" allowBlank="1" showInputMessage="1" showErrorMessage="1" sqref="C19:AL39">
      <formula1>$BB$56:$BB$76</formula1>
    </dataValidation>
    <dataValidation type="list" allowBlank="1" showInputMessage="1" showErrorMessage="1" sqref="W6:AL6">
      <formula1>$BA$2:$BA$27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7" r:id="rId3"/>
  <rowBreaks count="3" manualBreakCount="3">
    <brk id="58" max="38" man="1"/>
    <brk id="92" max="38" man="1"/>
    <brk id="122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559052.32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пятьдесят девять тысяч пятьдесят два рубля 32 копейки</v>
      </c>
    </row>
    <row r="19" spans="2:3" ht="12.75">
      <c r="B19" s="7">
        <f ca="1">ROUND((RAND()*10000000),2)</f>
        <v>5760690.86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семьсот шестьдесят тысяч шестьсот девяносто рублей 86 копеек</v>
      </c>
    </row>
    <row r="20" spans="2:3" ht="12.75">
      <c r="B20" s="7">
        <f ca="1">ROUND((RAND()*100000000),2)</f>
        <v>30872410.68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миллионов восемьсот семьдесят две тысячи четыреста десять рублей 68 копеек</v>
      </c>
    </row>
    <row r="21" spans="2:3" ht="12.75">
      <c r="B21" s="7">
        <f ca="1">ROUND((RAND()*1000000000),2)</f>
        <v>806786365.55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шесть миллионов семьсот восемьдесят шесть тысяч триста шестьдесят пять рублей 55 копеек</v>
      </c>
    </row>
    <row r="22" spans="2:3" ht="12.75">
      <c r="B22" s="7">
        <f ca="1">ROUND((RAND()*1000000000000),2)</f>
        <v>771961862273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Семьсот семьдесят один миллиард девятьсот шестьдесят один миллион восемьсот шестьдесят две тысячи двести семьдесят три рубля 00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2024-03-11T08:23:32Z</cp:lastPrinted>
  <dcterms:created xsi:type="dcterms:W3CDTF">2021-04-16T08:52:42Z</dcterms:created>
  <dcterms:modified xsi:type="dcterms:W3CDTF">2024-03-22T12:15:02Z</dcterms:modified>
  <cp:category/>
  <cp:version/>
  <cp:contentType/>
  <cp:contentStatus/>
</cp:coreProperties>
</file>