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1835" windowHeight="916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'Лист1'!$A$3:$AM$134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  <author>Putiata</author>
  </authors>
  <commentList>
    <comment ref="B52" authorId="0">
      <text>
        <r>
          <rPr>
            <sz val="9"/>
            <rFont val="Tahoma"/>
            <family val="2"/>
          </rPr>
          <t xml:space="preserve">
ДАННЫЕ АВТОМАТИЧЕСКИ ПОПАДАЮТ В ДОГОВОР И АКТ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</text>
    </comment>
    <comment ref="B54" authorId="0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</text>
    </comment>
    <comment ref="W6" authorId="0">
      <text>
        <r>
          <rPr>
            <sz val="9"/>
            <rFont val="Tahoma"/>
            <family val="2"/>
          </rPr>
          <t xml:space="preserve">ВЫБРАТЬ ИЗ СПИСКА УПРАВЛЕНИЕ ПО МЕСТУ ОБРАЩЕНИЯ
</t>
        </r>
      </text>
    </comment>
    <comment ref="B10" authorId="0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Q12" authorId="1">
      <text>
        <r>
          <rPr>
            <sz val="8"/>
            <rFont val="Tahoma"/>
            <family val="2"/>
          </rPr>
          <t xml:space="preserve">
ВВЕСТИ НОМЕР 
ДОЛГОСРОЧНОГО ДОГОВОРА
ДАННЫЕ АВТОМАТИЧЕСКИ ПОПАДАЮТ В СЧЕТ И АКТ</t>
        </r>
      </text>
    </comment>
    <comment ref="AC12" authorId="1">
      <text>
        <r>
          <rPr>
            <sz val="9"/>
            <rFont val="Tahoma"/>
            <family val="2"/>
          </rPr>
          <t xml:space="preserve">
ВВЕСТИ ДАТУ ДОЛГОСРОЧНОГО ДОГОВОРА
ДАННЫЕ АВТОМАТИЧЕСКИ ПОПАДАЮТ В СЧЕТ И АКТ</t>
        </r>
      </text>
    </comment>
    <comment ref="B19" authorId="2">
      <text>
        <r>
          <rPr>
            <sz val="9"/>
            <rFont val="Tahoma"/>
            <family val="2"/>
          </rPr>
          <t xml:space="preserve">
После щелчка по ячейке нажать кнопку с треугольником и выбрать из списка
До печати отрегулировать высоту строки лишние строки можно скрыть
</t>
        </r>
      </text>
    </comment>
  </commentList>
</comments>
</file>

<file path=xl/sharedStrings.xml><?xml version="1.0" encoding="utf-8"?>
<sst xmlns="http://schemas.openxmlformats.org/spreadsheetml/2006/main" count="206" uniqueCount="162">
  <si>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</si>
  <si>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</si>
  <si>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</si>
  <si>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</si>
  <si>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</si>
  <si>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</si>
  <si>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</si>
  <si>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</si>
  <si>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</si>
  <si>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</si>
  <si>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</si>
  <si>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</si>
  <si>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</si>
  <si>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</si>
  <si>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</si>
  <si>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</si>
  <si>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</si>
  <si>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</si>
  <si>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</si>
  <si>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</si>
  <si>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</si>
  <si>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</si>
  <si>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</si>
  <si>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(Ф.И.О.)</t>
  </si>
  <si>
    <t>Юридический адрес:</t>
  </si>
  <si>
    <t>Банковские реквизиты:</t>
  </si>
  <si>
    <t>Счет-фактура выписана на основании договора от</t>
  </si>
  <si>
    <t>(банковские реквизиты)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</si>
  <si>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</si>
  <si>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</si>
  <si>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</si>
  <si>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</si>
  <si>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</si>
  <si>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</si>
  <si>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</si>
  <si>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</si>
  <si>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</si>
  <si>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</si>
  <si>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Услуги(у) оказал:</t>
  </si>
  <si>
    <t>(должность)</t>
  </si>
  <si>
    <t>№ п/п</t>
  </si>
  <si>
    <t>Стоимость за единицу в бел. рублях</t>
  </si>
  <si>
    <t>заявление</t>
  </si>
  <si>
    <t>Предоплату гарантируем.</t>
  </si>
  <si>
    <t xml:space="preserve">Руководитель </t>
  </si>
  <si>
    <t>Гл. бухгалтер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</si>
  <si>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</si>
  <si>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</si>
  <si>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</si>
  <si>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</si>
  <si>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Для взаимодействия по договору назначен:</t>
  </si>
  <si>
    <t>Заказчик к качеству оказанных(ой) услуг(и) претензий не имеет.</t>
  </si>
  <si>
    <t>С порядком оформления документов для оказания платных услуг, размещенном на сайте Госпромнадзора, ознакомлены.</t>
  </si>
  <si>
    <t>Наименование организации</t>
  </si>
  <si>
    <t>Номер лицензии</t>
  </si>
  <si>
    <t xml:space="preserve">Номер положительного заключения </t>
  </si>
  <si>
    <t xml:space="preserve">Дата выдачи положительного заключения  </t>
  </si>
  <si>
    <t>Проект выполнен:</t>
  </si>
  <si>
    <t>Монтаж выполнен:</t>
  </si>
  <si>
    <t>Наименование строительно-монтажной организации организации</t>
  </si>
  <si>
    <t>Дата выдачи положительного заключения  по результатам проведения экспертизы лицензиата</t>
  </si>
  <si>
    <t>(указать расчетный счет, УНН, наименование и местонахождение банка, код )</t>
  </si>
  <si>
    <t xml:space="preserve"> Осмотр (обследование)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</t>
  </si>
  <si>
    <t>Иное оборудование не предусмотренное формой (заменить данный текст или скрыть строку)</t>
  </si>
  <si>
    <t>Объект строительства включает в себя:</t>
  </si>
  <si>
    <t>(наименование объекта строительства, номер проекта)</t>
  </si>
  <si>
    <t>расположенного по адресу:</t>
  </si>
  <si>
    <t>Технический надзор:</t>
  </si>
  <si>
    <t>Инициалы фамилия</t>
  </si>
  <si>
    <t xml:space="preserve">Номер </t>
  </si>
  <si>
    <t>Дата выдачи квалификационного аттестата</t>
  </si>
  <si>
    <t>Осмотр объекта строительства просим провести:</t>
  </si>
  <si>
    <t>(дата)</t>
  </si>
  <si>
    <t>1</t>
  </si>
  <si>
    <t>2</t>
  </si>
  <si>
    <t>3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</si>
  <si>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</si>
  <si>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</si>
  <si>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</si>
  <si>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</si>
  <si>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</si>
  <si>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</si>
  <si>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</si>
  <si>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</si>
  <si>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</si>
  <si>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Начальник отдела технической 
диагностики Минского городского 
управления Госпромнадзора
___________________________Д.С.Чижик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</si>
  <si>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</si>
  <si>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Начальник Могилевского областного 
управления Госпромнадзора
___________________________ А.В.Петрученя</t>
  </si>
  <si>
    <t>Иные сведения не предусмотренные формой (заменить данный текст или скрыть строку)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</si>
  <si>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</si>
  <si>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</si>
  <si>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</si>
  <si>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</si>
  <si>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</si>
  <si>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Начальник Гомельского областного 
управления Госпромнадзора
___________________________ М.М.Дайнеко
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</si>
  <si>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</si>
  <si>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</si>
  <si>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</si>
  <si>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</si>
  <si>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</si>
  <si>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</si>
  <si>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</si>
  <si>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</si>
  <si>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</si>
  <si>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</si>
  <si>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п/п №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</si>
  <si>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</si>
  <si>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</si>
  <si>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</si>
  <si>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Начальник Бобруйского межрайонного 
отдела Могилевского областного 
управления Госпромнадзора
___________________________ И.И.Мицуля</t>
  </si>
  <si>
    <t>Заместитель начальника Бобруйского 
межрайонного отдела Могилевского областного 
управления Госпромнадзора
___________________________ Н.В.Дроздова</t>
  </si>
  <si>
    <t>Брестского областного 
управления Госпромнадзора</t>
  </si>
  <si>
    <t>Витебского областного 
управления Госпромнадзора</t>
  </si>
  <si>
    <t>Гомельского областного 
управления Госпромнадзора</t>
  </si>
  <si>
    <t>Гродненского областного 
управления Госпромнадзора</t>
  </si>
  <si>
    <t>Минского городского 
управления Госпромнадзора</t>
  </si>
  <si>
    <t>Минского областного 
управления Госпромнадзора</t>
  </si>
  <si>
    <t>Могилевского областного 
управления Госпромнадзора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</si>
  <si>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</si>
  <si>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</si>
  <si>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по долгосрочному договору №</t>
  </si>
  <si>
    <t>Гомельское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</si>
  <si>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Указать наименование организации, заключившей долгосрочный договор (вместо данного текста)</t>
  </si>
  <si>
    <t xml:space="preserve">Брестского областного 
управления Госпромнадзора  
</t>
  </si>
  <si>
    <t xml:space="preserve">Брестского областного
управления Госпромнадзора   
</t>
  </si>
  <si>
    <t xml:space="preserve">Витебского областного
управления Госпромнадзора  
</t>
  </si>
  <si>
    <t xml:space="preserve">Витебского областного
управления Госпромнадзора   
</t>
  </si>
  <si>
    <t xml:space="preserve">Витебского областного
управления Госпромнадзора     
</t>
  </si>
  <si>
    <t xml:space="preserve">Витебского областного
управления Госпромнадзора      
</t>
  </si>
  <si>
    <t xml:space="preserve">Гомельского областного
управления Госпромнадзора  
</t>
  </si>
  <si>
    <t xml:space="preserve">Гомельского областного
управления Госпромнадзора   
</t>
  </si>
  <si>
    <t xml:space="preserve">Гомельского областного
управления Госпромнадзора     
</t>
  </si>
  <si>
    <t xml:space="preserve">Гомельского областного
управления Госпромнадзора      
</t>
  </si>
  <si>
    <t xml:space="preserve">Гродненского областного
управления Госпромнадзора   
</t>
  </si>
  <si>
    <t xml:space="preserve">Гродненского областного
управления Госпромнадзора    
</t>
  </si>
  <si>
    <t xml:space="preserve">Минского городского
управления Госпромнадзора   
</t>
  </si>
  <si>
    <t xml:space="preserve">Минского городского
управления Госпромнадзора    
</t>
  </si>
  <si>
    <t xml:space="preserve">Минского областного
управления Госпромнадзора   
</t>
  </si>
  <si>
    <t xml:space="preserve">Могилевского областного
управления Госпромнадзора   
</t>
  </si>
  <si>
    <t xml:space="preserve">Могилевского областного
управления Госпромнадзора    
</t>
  </si>
  <si>
    <t xml:space="preserve">Могилевского областного
управления Госпромнадзора     
</t>
  </si>
  <si>
    <t xml:space="preserve">Могилевского областного
управления Госпромнадзора      
</t>
  </si>
  <si>
    <r>
      <t xml:space="preserve">просит провести осмотр объекта строительствавключающего в себя </t>
    </r>
    <r>
      <rPr>
        <b/>
        <sz val="15"/>
        <color indexed="8"/>
        <rFont val="Times New Roman"/>
        <family val="1"/>
      </rPr>
      <t xml:space="preserve">оборудование работающее под избыточным давлением </t>
    </r>
    <r>
      <rPr>
        <sz val="15"/>
        <color indexed="8"/>
        <rFont val="Times New Roman"/>
        <family val="1"/>
      </rPr>
      <t xml:space="preserve">на соответствие разрешительной и проектной документации (в части эксплуатационной надежности и промышленной безопасности). </t>
    </r>
  </si>
  <si>
    <t>Наименование (выбрать)</t>
  </si>
  <si>
    <t>Марка или модель</t>
  </si>
  <si>
    <t>Регистрационный или заводской номер</t>
  </si>
  <si>
    <t>Давление, МПа</t>
  </si>
  <si>
    <t>Теплопроизводительность, МВт</t>
  </si>
  <si>
    <t>Паропроизводительность,  т/ч</t>
  </si>
  <si>
    <t>Объем,
м3</t>
  </si>
  <si>
    <t>Котел</t>
  </si>
  <si>
    <t>Котельная (мощностью более 200 кВт за каждый котел)</t>
  </si>
  <si>
    <t>Стационарно установленный сосуд</t>
  </si>
  <si>
    <t>Трубопровод пара и горячей воды</t>
  </si>
  <si>
    <t>8.2.1.</t>
  </si>
  <si>
    <t>8.2.2.</t>
  </si>
  <si>
    <t>8.2.3.</t>
  </si>
  <si>
    <t>8.2.4.</t>
  </si>
  <si>
    <t>котельных, в том числе передвижные транспортабельные и блочно-модульные, мощностью более 200 кВт (за каждый котел)</t>
  </si>
  <si>
    <t>паровых котлов с рабочим давлением более 0,07 МПа, водогрейных котлов с температурой нагрева воды выше 115 °С, термомасляных котлов теплопроизводительностью до 50 МВт (за каждый котел)</t>
  </si>
  <si>
    <t>стационарно установленных сосудов, работающих под давлением, объемом до 50 м3 включительно (за каждый сосуд)</t>
  </si>
  <si>
    <t>трубопроводов пара и гор. воды с  P- более 0,07 МПа и t- воды выше 115 °С I категории с номинальным d- более 70 мм, II и III категории с номинальным d- более 100 мм, до 100 м погонных включительно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</si>
</sst>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5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262626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C00000"/>
      <name val="Times New Roman"/>
      <family val="1"/>
    </font>
    <font>
      <i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5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6" fillId="33" borderId="0" xfId="0" applyFont="1" applyFill="1" applyAlignment="1" applyProtection="1">
      <alignment/>
      <protection hidden="1"/>
    </xf>
    <xf numFmtId="0" fontId="66" fillId="33" borderId="0" xfId="0" applyFont="1" applyFill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Alignment="1" applyProtection="1">
      <alignment/>
      <protection hidden="1"/>
    </xf>
    <xf numFmtId="0" fontId="66" fillId="33" borderId="0" xfId="0" applyNumberFormat="1" applyFont="1" applyFill="1" applyAlignment="1" applyProtection="1" quotePrefix="1">
      <alignment horizontal="right"/>
      <protection hidden="1"/>
    </xf>
    <xf numFmtId="0" fontId="67" fillId="33" borderId="0" xfId="0" applyFont="1" applyFill="1" applyBorder="1" applyAlignment="1" applyProtection="1">
      <alignment horizontal="right"/>
      <protection hidden="1"/>
    </xf>
    <xf numFmtId="0" fontId="68" fillId="33" borderId="0" xfId="0" applyFont="1" applyFill="1" applyAlignment="1" applyProtection="1">
      <alignment vertical="top"/>
      <protection hidden="1"/>
    </xf>
    <xf numFmtId="0" fontId="69" fillId="33" borderId="0" xfId="0" applyFont="1" applyFill="1" applyBorder="1" applyAlignment="1" applyProtection="1">
      <alignment vertical="top"/>
      <protection hidden="1"/>
    </xf>
    <xf numFmtId="0" fontId="66" fillId="0" borderId="0" xfId="0" applyFont="1" applyAlignment="1" applyProtection="1">
      <alignment/>
      <protection hidden="1" locked="0"/>
    </xf>
    <xf numFmtId="0" fontId="66" fillId="0" borderId="0" xfId="0" applyFont="1" applyAlignment="1" applyProtection="1">
      <alignment/>
      <protection hidden="1" locked="0"/>
    </xf>
    <xf numFmtId="0" fontId="66" fillId="33" borderId="0" xfId="0" applyFont="1" applyFill="1" applyAlignment="1" applyProtection="1">
      <alignment/>
      <protection hidden="1" locked="0"/>
    </xf>
    <xf numFmtId="0" fontId="66" fillId="33" borderId="0" xfId="0" applyFont="1" applyFill="1" applyBorder="1" applyAlignment="1" applyProtection="1">
      <alignment/>
      <protection hidden="1" locked="0"/>
    </xf>
    <xf numFmtId="0" fontId="66" fillId="0" borderId="0" xfId="0" applyFont="1" applyBorder="1" applyAlignment="1" applyProtection="1">
      <alignment/>
      <protection hidden="1" locked="0"/>
    </xf>
    <xf numFmtId="14" fontId="67" fillId="33" borderId="0" xfId="0" applyNumberFormat="1" applyFont="1" applyFill="1" applyBorder="1" applyAlignment="1" applyProtection="1">
      <alignment horizontal="center" wrapText="1"/>
      <protection hidden="1"/>
    </xf>
    <xf numFmtId="49" fontId="67" fillId="33" borderId="0" xfId="0" applyNumberFormat="1" applyFont="1" applyFill="1" applyBorder="1" applyAlignment="1" applyProtection="1">
      <alignment horizontal="right"/>
      <protection hidden="1"/>
    </xf>
    <xf numFmtId="2" fontId="66" fillId="33" borderId="0" xfId="0" applyNumberFormat="1" applyFont="1" applyFill="1" applyAlignment="1" applyProtection="1">
      <alignment/>
      <protection hidden="1"/>
    </xf>
    <xf numFmtId="0" fontId="70" fillId="33" borderId="0" xfId="0" applyFont="1" applyFill="1" applyAlignment="1" applyProtection="1">
      <alignment/>
      <protection hidden="1"/>
    </xf>
    <xf numFmtId="0" fontId="70" fillId="33" borderId="0" xfId="0" applyFont="1" applyFill="1" applyAlignment="1" applyProtection="1">
      <alignment vertical="top"/>
      <protection hidden="1"/>
    </xf>
    <xf numFmtId="0" fontId="66" fillId="0" borderId="0" xfId="0" applyFont="1" applyAlignment="1" applyProtection="1">
      <alignment/>
      <protection hidden="1"/>
    </xf>
    <xf numFmtId="0" fontId="67" fillId="0" borderId="10" xfId="0" applyFont="1" applyBorder="1" applyAlignment="1" applyProtection="1">
      <alignment horizontal="left"/>
      <protection hidden="1"/>
    </xf>
    <xf numFmtId="0" fontId="67" fillId="33" borderId="0" xfId="0" applyFont="1" applyFill="1" applyBorder="1" applyAlignment="1" applyProtection="1">
      <alignment horizontal="center" wrapText="1"/>
      <protection hidden="1"/>
    </xf>
    <xf numFmtId="49" fontId="66" fillId="33" borderId="0" xfId="0" applyNumberFormat="1" applyFont="1" applyFill="1" applyAlignment="1" applyProtection="1">
      <alignment/>
      <protection hidden="1"/>
    </xf>
    <xf numFmtId="0" fontId="67" fillId="33" borderId="11" xfId="0" applyFont="1" applyFill="1" applyBorder="1" applyAlignment="1" applyProtection="1">
      <alignment horizontal="left" wrapText="1"/>
      <protection hidden="1"/>
    </xf>
    <xf numFmtId="0" fontId="67" fillId="33" borderId="11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 horizontal="center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66" fillId="33" borderId="0" xfId="0" applyFont="1" applyFill="1" applyAlignment="1" applyProtection="1">
      <alignment vertical="top"/>
      <protection hidden="1"/>
    </xf>
    <xf numFmtId="0" fontId="66" fillId="33" borderId="0" xfId="0" applyFont="1" applyFill="1" applyBorder="1" applyAlignment="1" applyProtection="1">
      <alignment vertical="top"/>
      <protection hidden="1"/>
    </xf>
    <xf numFmtId="0" fontId="69" fillId="33" borderId="0" xfId="0" applyFont="1" applyFill="1" applyAlignment="1" applyProtection="1">
      <alignment horizontal="center" vertical="top"/>
      <protection hidden="1"/>
    </xf>
    <xf numFmtId="0" fontId="69" fillId="33" borderId="0" xfId="0" applyFont="1" applyFill="1" applyAlignment="1" applyProtection="1">
      <alignment horizontal="center"/>
      <protection hidden="1" locked="0"/>
    </xf>
    <xf numFmtId="0" fontId="69" fillId="33" borderId="0" xfId="0" applyFont="1" applyFill="1" applyAlignment="1" applyProtection="1">
      <alignment horizontal="left"/>
      <protection hidden="1" locked="0"/>
    </xf>
    <xf numFmtId="0" fontId="69" fillId="0" borderId="0" xfId="0" applyFont="1" applyFill="1" applyAlignment="1" applyProtection="1">
      <alignment/>
      <protection hidden="1"/>
    </xf>
    <xf numFmtId="0" fontId="66" fillId="0" borderId="0" xfId="0" applyFont="1" applyFill="1" applyAlignment="1" applyProtection="1">
      <alignment/>
      <protection hidden="1"/>
    </xf>
    <xf numFmtId="0" fontId="66" fillId="0" borderId="0" xfId="0" applyFont="1" applyAlignment="1" applyProtection="1">
      <alignment horizontal="left" vertical="top"/>
      <protection hidden="1"/>
    </xf>
    <xf numFmtId="0" fontId="66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 vertical="top" wrapText="1"/>
      <protection hidden="1" locked="0"/>
    </xf>
    <xf numFmtId="0" fontId="66" fillId="0" borderId="0" xfId="0" applyFont="1" applyFill="1" applyAlignment="1" applyProtection="1">
      <alignment horizontal="left" vertical="top" wrapText="1"/>
      <protection hidden="1" locked="0"/>
    </xf>
    <xf numFmtId="0" fontId="66" fillId="0" borderId="0" xfId="0" applyFont="1" applyAlignment="1" applyProtection="1">
      <alignment horizontal="left" vertical="top"/>
      <protection hidden="1" locked="0"/>
    </xf>
    <xf numFmtId="0" fontId="66" fillId="0" borderId="0" xfId="0" applyFont="1" applyAlignment="1" applyProtection="1">
      <alignment horizontal="left" vertical="top" wrapText="1"/>
      <protection hidden="1" locked="0"/>
    </xf>
    <xf numFmtId="0" fontId="66" fillId="0" borderId="0" xfId="0" applyFont="1" applyFill="1" applyAlignment="1" applyProtection="1">
      <alignment horizontal="left" vertical="top"/>
      <protection hidden="1" locked="0"/>
    </xf>
    <xf numFmtId="0" fontId="67" fillId="0" borderId="0" xfId="0" applyFont="1" applyAlignment="1" applyProtection="1">
      <alignment/>
      <protection hidden="1" locked="0"/>
    </xf>
    <xf numFmtId="0" fontId="66" fillId="0" borderId="0" xfId="0" applyFont="1" applyFill="1" applyAlignment="1" applyProtection="1">
      <alignment horizontal="left" vertical="top" wrapText="1"/>
      <protection hidden="1"/>
    </xf>
    <xf numFmtId="0" fontId="71" fillId="33" borderId="0" xfId="0" applyFont="1" applyFill="1" applyBorder="1" applyAlignment="1" applyProtection="1">
      <alignment horizontal="left" vertical="top"/>
      <protection hidden="1"/>
    </xf>
    <xf numFmtId="0" fontId="66" fillId="0" borderId="0" xfId="0" applyFont="1" applyAlignment="1" applyProtection="1">
      <alignment horizontal="left"/>
      <protection hidden="1" locked="0"/>
    </xf>
    <xf numFmtId="0" fontId="66" fillId="0" borderId="0" xfId="0" applyFont="1" applyAlignment="1" applyProtection="1">
      <alignment horizontal="left" vertical="top" wrapText="1"/>
      <protection hidden="1"/>
    </xf>
    <xf numFmtId="0" fontId="66" fillId="0" borderId="0" xfId="0" applyFont="1" applyFill="1" applyAlignment="1" applyProtection="1">
      <alignment vertical="top" wrapText="1"/>
      <protection hidden="1"/>
    </xf>
    <xf numFmtId="0" fontId="66" fillId="0" borderId="0" xfId="0" applyFont="1" applyAlignment="1" applyProtection="1">
      <alignment vertical="center"/>
      <protection hidden="1"/>
    </xf>
    <xf numFmtId="0" fontId="66" fillId="0" borderId="0" xfId="0" applyFont="1" applyBorder="1" applyAlignment="1" applyProtection="1">
      <alignment/>
      <protection hidden="1"/>
    </xf>
    <xf numFmtId="0" fontId="66" fillId="0" borderId="0" xfId="0" applyFont="1" applyBorder="1" applyAlignment="1" applyProtection="1">
      <alignment vertical="center"/>
      <protection hidden="1"/>
    </xf>
    <xf numFmtId="0" fontId="66" fillId="0" borderId="0" xfId="0" applyFont="1" applyFill="1" applyAlignment="1" applyProtection="1">
      <alignment/>
      <protection hidden="1"/>
    </xf>
    <xf numFmtId="0" fontId="66" fillId="0" borderId="0" xfId="0" applyFont="1" applyAlignment="1" applyProtection="1">
      <alignment vertical="top"/>
      <protection hidden="1"/>
    </xf>
    <xf numFmtId="0" fontId="6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66" fillId="34" borderId="0" xfId="0" applyFont="1" applyFill="1" applyAlignment="1" applyProtection="1">
      <alignment horizontal="left" vertical="top" wrapText="1"/>
      <protection hidden="1" locked="0"/>
    </xf>
    <xf numFmtId="0" fontId="66" fillId="34" borderId="0" xfId="0" applyFont="1" applyFill="1" applyBorder="1" applyAlignment="1" applyProtection="1">
      <alignment horizontal="left" vertical="top" wrapText="1"/>
      <protection hidden="1" locked="0"/>
    </xf>
    <xf numFmtId="0" fontId="67" fillId="0" borderId="0" xfId="0" applyFont="1" applyFill="1" applyBorder="1" applyAlignment="1" applyProtection="1">
      <alignment horizontal="left" vertical="top" wrapText="1"/>
      <protection hidden="1" locked="0"/>
    </xf>
    <xf numFmtId="0" fontId="66" fillId="0" borderId="0" xfId="0" applyFont="1" applyFill="1" applyBorder="1" applyAlignment="1" applyProtection="1">
      <alignment horizontal="left" vertical="top" wrapText="1"/>
      <protection hidden="1" locked="0"/>
    </xf>
    <xf numFmtId="0" fontId="67" fillId="33" borderId="0" xfId="0" applyFont="1" applyFill="1" applyBorder="1" applyAlignment="1" applyProtection="1">
      <alignment vertical="top" wrapText="1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0" fontId="67" fillId="0" borderId="0" xfId="0" applyFont="1" applyFill="1" applyAlignment="1" applyProtection="1">
      <alignment horizontal="left" vertical="top" wrapText="1"/>
      <protection hidden="1" locked="0"/>
    </xf>
    <xf numFmtId="0" fontId="69" fillId="33" borderId="0" xfId="0" applyFont="1" applyFill="1" applyBorder="1" applyAlignment="1" applyProtection="1">
      <alignment horizontal="left" vertical="top"/>
      <protection hidden="1"/>
    </xf>
    <xf numFmtId="2" fontId="69" fillId="33" borderId="0" xfId="0" applyNumberFormat="1" applyFont="1" applyFill="1" applyAlignment="1" applyProtection="1">
      <alignment/>
      <protection hidden="1"/>
    </xf>
    <xf numFmtId="2" fontId="73" fillId="33" borderId="0" xfId="0" applyNumberFormat="1" applyFont="1" applyFill="1" applyBorder="1" applyAlignment="1" applyProtection="1">
      <alignment horizontal="right"/>
      <protection hidden="1"/>
    </xf>
    <xf numFmtId="0" fontId="66" fillId="0" borderId="0" xfId="0" applyFont="1" applyBorder="1" applyAlignment="1" applyProtection="1">
      <alignment horizontal="left" vertical="top"/>
      <protection hidden="1"/>
    </xf>
    <xf numFmtId="0" fontId="66" fillId="0" borderId="0" xfId="0" applyFont="1" applyFill="1" applyAlignment="1" applyProtection="1">
      <alignment wrapText="1"/>
      <protection hidden="1" locked="0"/>
    </xf>
    <xf numFmtId="0" fontId="66" fillId="0" borderId="0" xfId="0" applyFont="1" applyFill="1" applyBorder="1" applyAlignment="1" applyProtection="1">
      <alignment horizontal="left" vertical="top" wrapText="1"/>
      <protection hidden="1"/>
    </xf>
    <xf numFmtId="0" fontId="66" fillId="34" borderId="0" xfId="0" applyFont="1" applyFill="1" applyAlignment="1" applyProtection="1">
      <alignment horizontal="left" vertical="top" wrapText="1"/>
      <protection hidden="1"/>
    </xf>
    <xf numFmtId="0" fontId="67" fillId="0" borderId="0" xfId="0" applyFont="1" applyBorder="1" applyAlignment="1" applyProtection="1">
      <alignment horizontal="left" vertical="top" wrapText="1"/>
      <protection hidden="1"/>
    </xf>
    <xf numFmtId="0" fontId="67" fillId="34" borderId="0" xfId="0" applyFont="1" applyFill="1" applyBorder="1" applyAlignment="1" applyProtection="1">
      <alignment horizontal="left" vertical="top" wrapText="1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72" fillId="0" borderId="0" xfId="0" applyFont="1" applyAlignment="1" applyProtection="1">
      <alignment vertical="top"/>
      <protection hidden="1"/>
    </xf>
    <xf numFmtId="0" fontId="67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0" fontId="67" fillId="34" borderId="0" xfId="0" applyFont="1" applyFill="1" applyBorder="1" applyAlignment="1" applyProtection="1">
      <alignment horizontal="left" vertical="top" wrapText="1"/>
      <protection locked="0"/>
    </xf>
    <xf numFmtId="0" fontId="66" fillId="34" borderId="0" xfId="0" applyFont="1" applyFill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left" vertical="top"/>
      <protection hidden="1"/>
    </xf>
    <xf numFmtId="0" fontId="71" fillId="33" borderId="0" xfId="0" applyFont="1" applyFill="1" applyAlignment="1" applyProtection="1">
      <alignment horizontal="left" vertical="top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Alignment="1" applyProtection="1">
      <alignment horizontal="left" vertical="top"/>
      <protection hidden="1"/>
    </xf>
    <xf numFmtId="0" fontId="9" fillId="33" borderId="0" xfId="0" applyFont="1" applyFill="1" applyAlignment="1" applyProtection="1">
      <alignment horizontal="left" vertical="top" wrapText="1"/>
      <protection hidden="1"/>
    </xf>
    <xf numFmtId="0" fontId="67" fillId="33" borderId="0" xfId="0" applyFont="1" applyFill="1" applyAlignment="1" applyProtection="1">
      <alignment horizontal="left" vertical="top"/>
      <protection hidden="1"/>
    </xf>
    <xf numFmtId="2" fontId="69" fillId="33" borderId="12" xfId="0" applyNumberFormat="1" applyFont="1" applyFill="1" applyBorder="1" applyAlignment="1" applyProtection="1">
      <alignment horizontal="center" vertical="center"/>
      <protection hidden="1"/>
    </xf>
    <xf numFmtId="2" fontId="69" fillId="33" borderId="11" xfId="0" applyNumberFormat="1" applyFont="1" applyFill="1" applyBorder="1" applyAlignment="1" applyProtection="1">
      <alignment horizontal="center" vertical="center"/>
      <protection hidden="1"/>
    </xf>
    <xf numFmtId="2" fontId="69" fillId="33" borderId="13" xfId="0" applyNumberFormat="1" applyFont="1" applyFill="1" applyBorder="1" applyAlignment="1" applyProtection="1">
      <alignment horizontal="center" vertical="center"/>
      <protection hidden="1"/>
    </xf>
    <xf numFmtId="0" fontId="66" fillId="33" borderId="12" xfId="0" applyNumberFormat="1" applyFont="1" applyFill="1" applyBorder="1" applyAlignment="1" applyProtection="1">
      <alignment horizontal="right" vertical="top" wrapText="1"/>
      <protection/>
    </xf>
    <xf numFmtId="0" fontId="66" fillId="33" borderId="11" xfId="0" applyNumberFormat="1" applyFont="1" applyFill="1" applyBorder="1" applyAlignment="1" applyProtection="1">
      <alignment horizontal="right" vertical="top" wrapText="1"/>
      <protection/>
    </xf>
    <xf numFmtId="0" fontId="66" fillId="33" borderId="13" xfId="0" applyNumberFormat="1" applyFont="1" applyFill="1" applyBorder="1" applyAlignment="1" applyProtection="1">
      <alignment horizontal="right" vertical="top" wrapText="1"/>
      <protection/>
    </xf>
    <xf numFmtId="0" fontId="66" fillId="33" borderId="14" xfId="0" applyFont="1" applyFill="1" applyBorder="1" applyAlignment="1" applyProtection="1">
      <alignment horizontal="left" vertical="top" wrapText="1"/>
      <protection hidden="1"/>
    </xf>
    <xf numFmtId="1" fontId="69" fillId="33" borderId="14" xfId="0" applyNumberFormat="1" applyFont="1" applyFill="1" applyBorder="1" applyAlignment="1" applyProtection="1">
      <alignment horizontal="center" vertical="center"/>
      <protection hidden="1"/>
    </xf>
    <xf numFmtId="2" fontId="69" fillId="33" borderId="14" xfId="0" applyNumberFormat="1" applyFont="1" applyFill="1" applyBorder="1" applyAlignment="1" applyProtection="1">
      <alignment horizontal="center" vertical="center"/>
      <protection hidden="1"/>
    </xf>
    <xf numFmtId="0" fontId="71" fillId="35" borderId="10" xfId="0" applyFont="1" applyFill="1" applyBorder="1" applyAlignment="1" applyProtection="1">
      <alignment horizontal="left" vertical="top" wrapText="1"/>
      <protection hidden="1" locked="0"/>
    </xf>
    <xf numFmtId="0" fontId="71" fillId="35" borderId="0" xfId="0" applyFont="1" applyFill="1" applyAlignment="1" applyProtection="1">
      <alignment horizontal="left" vertical="top" wrapText="1"/>
      <protection hidden="1" locked="0"/>
    </xf>
    <xf numFmtId="0" fontId="69" fillId="0" borderId="15" xfId="0" applyFont="1" applyFill="1" applyBorder="1" applyAlignment="1" applyProtection="1">
      <alignment horizontal="center" vertical="top" wrapText="1"/>
      <protection hidden="1"/>
    </xf>
    <xf numFmtId="0" fontId="76" fillId="35" borderId="14" xfId="0" applyFont="1" applyFill="1" applyBorder="1" applyAlignment="1" applyProtection="1">
      <alignment horizontal="left" vertical="top" wrapText="1"/>
      <protection hidden="1" locked="0"/>
    </xf>
    <xf numFmtId="0" fontId="66" fillId="33" borderId="14" xfId="0" applyNumberFormat="1" applyFont="1" applyFill="1" applyBorder="1" applyAlignment="1" applyProtection="1">
      <alignment horizontal="left" vertical="top" wrapText="1"/>
      <protection hidden="1"/>
    </xf>
    <xf numFmtId="0" fontId="69" fillId="33" borderId="14" xfId="0" applyFont="1" applyFill="1" applyBorder="1" applyAlignment="1" applyProtection="1">
      <alignment horizontal="center" vertical="center"/>
      <protection hidden="1"/>
    </xf>
    <xf numFmtId="0" fontId="66" fillId="33" borderId="0" xfId="0" applyFont="1" applyFill="1" applyAlignment="1" applyProtection="1">
      <alignment horizontal="left"/>
      <protection hidden="1"/>
    </xf>
    <xf numFmtId="0" fontId="71" fillId="0" borderId="11" xfId="0" applyFont="1" applyFill="1" applyBorder="1" applyAlignment="1" applyProtection="1">
      <alignment horizontal="left" vertical="top" wrapText="1"/>
      <protection hidden="1"/>
    </xf>
    <xf numFmtId="0" fontId="66" fillId="35" borderId="14" xfId="0" applyFont="1" applyFill="1" applyBorder="1" applyAlignment="1" applyProtection="1">
      <alignment horizontal="center" vertical="center" wrapText="1"/>
      <protection hidden="1" locked="0"/>
    </xf>
    <xf numFmtId="0" fontId="66" fillId="0" borderId="14" xfId="0" applyFont="1" applyFill="1" applyBorder="1" applyAlignment="1" applyProtection="1">
      <alignment horizontal="center" vertical="center" wrapText="1"/>
      <protection hidden="1"/>
    </xf>
    <xf numFmtId="0" fontId="76" fillId="35" borderId="14" xfId="0" applyFont="1" applyFill="1" applyBorder="1" applyAlignment="1" applyProtection="1">
      <alignment horizontal="center" vertical="top" wrapText="1"/>
      <protection hidden="1" locked="0"/>
    </xf>
    <xf numFmtId="0" fontId="71" fillId="0" borderId="16" xfId="0" applyFont="1" applyFill="1" applyBorder="1" applyAlignment="1" applyProtection="1">
      <alignment horizontal="left" vertical="top" wrapText="1"/>
      <protection hidden="1"/>
    </xf>
    <xf numFmtId="2" fontId="73" fillId="33" borderId="17" xfId="0" applyNumberFormat="1" applyFont="1" applyFill="1" applyBorder="1" applyAlignment="1" applyProtection="1">
      <alignment horizontal="center"/>
      <protection hidden="1"/>
    </xf>
    <xf numFmtId="0" fontId="69" fillId="35" borderId="0" xfId="0" applyFont="1" applyFill="1" applyAlignment="1" applyProtection="1">
      <alignment horizontal="left" vertical="top" wrapText="1"/>
      <protection hidden="1" locked="0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Alignment="1" applyProtection="1">
      <alignment horizontal="center"/>
      <protection hidden="1"/>
    </xf>
    <xf numFmtId="0" fontId="66" fillId="33" borderId="0" xfId="0" applyFont="1" applyFill="1" applyAlignment="1" applyProtection="1">
      <alignment horizontal="left" vertical="top" wrapText="1"/>
      <protection hidden="1"/>
    </xf>
    <xf numFmtId="0" fontId="67" fillId="33" borderId="10" xfId="0" applyFont="1" applyFill="1" applyBorder="1" applyAlignment="1" applyProtection="1">
      <alignment horizontal="left"/>
      <protection hidden="1"/>
    </xf>
    <xf numFmtId="0" fontId="66" fillId="33" borderId="0" xfId="0" applyFont="1" applyFill="1" applyAlignment="1" applyProtection="1">
      <alignment horizontal="left" vertical="top"/>
      <protection hidden="1"/>
    </xf>
    <xf numFmtId="0" fontId="75" fillId="0" borderId="0" xfId="0" applyFont="1" applyFill="1" applyBorder="1" applyAlignment="1" applyProtection="1">
      <alignment horizontal="left" wrapText="1"/>
      <protection hidden="1"/>
    </xf>
    <xf numFmtId="0" fontId="75" fillId="0" borderId="10" xfId="0" applyFont="1" applyFill="1" applyBorder="1" applyAlignment="1" applyProtection="1">
      <alignment horizontal="left" wrapText="1"/>
      <protection hidden="1"/>
    </xf>
    <xf numFmtId="0" fontId="66" fillId="0" borderId="10" xfId="0" applyFont="1" applyBorder="1" applyAlignment="1" applyProtection="1">
      <alignment horizontal="center"/>
      <protection hidden="1"/>
    </xf>
    <xf numFmtId="14" fontId="67" fillId="33" borderId="11" xfId="0" applyNumberFormat="1" applyFont="1" applyFill="1" applyBorder="1" applyAlignment="1" applyProtection="1">
      <alignment horizontal="right" wrapText="1"/>
      <protection hidden="1"/>
    </xf>
    <xf numFmtId="0" fontId="68" fillId="33" borderId="10" xfId="0" applyFont="1" applyFill="1" applyBorder="1" applyAlignment="1" applyProtection="1">
      <alignment horizontal="right" wrapText="1"/>
      <protection hidden="1"/>
    </xf>
    <xf numFmtId="0" fontId="67" fillId="33" borderId="11" xfId="0" applyFont="1" applyFill="1" applyBorder="1" applyAlignment="1" applyProtection="1">
      <alignment horizontal="left"/>
      <protection hidden="1"/>
    </xf>
    <xf numFmtId="0" fontId="67" fillId="0" borderId="10" xfId="0" applyFont="1" applyFill="1" applyBorder="1" applyAlignment="1" applyProtection="1">
      <alignment horizontal="right"/>
      <protection hidden="1"/>
    </xf>
    <xf numFmtId="0" fontId="67" fillId="0" borderId="10" xfId="0" applyFont="1" applyFill="1" applyBorder="1" applyAlignment="1" applyProtection="1">
      <alignment horizontal="center"/>
      <protection hidden="1"/>
    </xf>
    <xf numFmtId="0" fontId="67" fillId="33" borderId="0" xfId="0" applyFont="1" applyFill="1" applyAlignment="1" applyProtection="1">
      <alignment horizontal="center" vertical="top"/>
      <protection hidden="1"/>
    </xf>
    <xf numFmtId="0" fontId="66" fillId="33" borderId="0" xfId="0" applyFont="1" applyFill="1" applyAlignment="1" applyProtection="1">
      <alignment horizontal="right"/>
      <protection hidden="1"/>
    </xf>
    <xf numFmtId="14" fontId="67" fillId="33" borderId="10" xfId="0" applyNumberFormat="1" applyFont="1" applyFill="1" applyBorder="1" applyAlignment="1" applyProtection="1">
      <alignment horizontal="center"/>
      <protection hidden="1"/>
    </xf>
    <xf numFmtId="0" fontId="66" fillId="33" borderId="0" xfId="0" applyFont="1" applyFill="1" applyAlignment="1" applyProtection="1">
      <alignment horizontal="justify" wrapText="1"/>
      <protection hidden="1"/>
    </xf>
    <xf numFmtId="0" fontId="66" fillId="33" borderId="0" xfId="0" applyFont="1" applyFill="1" applyBorder="1" applyAlignment="1" applyProtection="1">
      <alignment horizontal="center" vertical="top"/>
      <protection hidden="1"/>
    </xf>
    <xf numFmtId="0" fontId="66" fillId="0" borderId="0" xfId="0" applyFont="1" applyFill="1" applyAlignment="1" applyProtection="1">
      <alignment horizontal="left" vertical="top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49" fontId="67" fillId="33" borderId="10" xfId="0" applyNumberFormat="1" applyFont="1" applyFill="1" applyBorder="1" applyAlignment="1" applyProtection="1">
      <alignment horizontal="center" wrapText="1"/>
      <protection hidden="1"/>
    </xf>
    <xf numFmtId="0" fontId="67" fillId="33" borderId="10" xfId="0" applyFont="1" applyFill="1" applyBorder="1" applyAlignment="1" applyProtection="1">
      <alignment horizontal="center" wrapText="1"/>
      <protection hidden="1"/>
    </xf>
    <xf numFmtId="0" fontId="67" fillId="33" borderId="10" xfId="0" applyFont="1" applyFill="1" applyBorder="1" applyAlignment="1" applyProtection="1">
      <alignment horizontal="center"/>
      <protection hidden="1"/>
    </xf>
    <xf numFmtId="49" fontId="69" fillId="0" borderId="10" xfId="0" applyNumberFormat="1" applyFont="1" applyFill="1" applyBorder="1" applyAlignment="1" applyProtection="1">
      <alignment horizontal="left" vertical="top" wrapText="1"/>
      <protection hidden="1"/>
    </xf>
    <xf numFmtId="0" fontId="69" fillId="0" borderId="10" xfId="0" applyFont="1" applyFill="1" applyBorder="1" applyAlignment="1" applyProtection="1">
      <alignment horizontal="left" vertical="top" wrapText="1"/>
      <protection hidden="1"/>
    </xf>
    <xf numFmtId="0" fontId="66" fillId="33" borderId="10" xfId="0" applyFont="1" applyFill="1" applyBorder="1" applyAlignment="1" applyProtection="1">
      <alignment horizontal="center"/>
      <protection hidden="1"/>
    </xf>
    <xf numFmtId="0" fontId="66" fillId="33" borderId="0" xfId="0" applyFont="1" applyFill="1" applyAlignment="1" applyProtection="1">
      <alignment horizontal="left" wrapText="1"/>
      <protection hidden="1"/>
    </xf>
    <xf numFmtId="0" fontId="67" fillId="33" borderId="11" xfId="0" applyFont="1" applyFill="1" applyBorder="1" applyAlignment="1" applyProtection="1">
      <alignment horizontal="left" vertical="top"/>
      <protection hidden="1"/>
    </xf>
    <xf numFmtId="0" fontId="67" fillId="33" borderId="10" xfId="0" applyFont="1" applyFill="1" applyBorder="1" applyAlignment="1" applyProtection="1">
      <alignment horizontal="left" vertical="top"/>
      <protection hidden="1"/>
    </xf>
    <xf numFmtId="49" fontId="66" fillId="33" borderId="10" xfId="0" applyNumberFormat="1" applyFont="1" applyFill="1" applyBorder="1" applyAlignment="1" applyProtection="1">
      <alignment horizontal="center" wrapText="1"/>
      <protection hidden="1"/>
    </xf>
    <xf numFmtId="0" fontId="66" fillId="33" borderId="10" xfId="0" applyNumberFormat="1" applyFont="1" applyFill="1" applyBorder="1" applyAlignment="1" applyProtection="1">
      <alignment horizontal="center" wrapText="1"/>
      <protection hidden="1"/>
    </xf>
    <xf numFmtId="14" fontId="66" fillId="33" borderId="10" xfId="0" applyNumberFormat="1" applyFont="1" applyFill="1" applyBorder="1" applyAlignment="1" applyProtection="1">
      <alignment horizontal="center" wrapText="1"/>
      <protection hidden="1"/>
    </xf>
    <xf numFmtId="0" fontId="71" fillId="0" borderId="16" xfId="0" applyFont="1" applyFill="1" applyBorder="1" applyAlignment="1" applyProtection="1">
      <alignment horizontal="left" vertical="top"/>
      <protection/>
    </xf>
    <xf numFmtId="0" fontId="71" fillId="0" borderId="0" xfId="0" applyFont="1" applyFill="1" applyAlignment="1" applyProtection="1">
      <alignment horizontal="left" wrapText="1"/>
      <protection hidden="1"/>
    </xf>
    <xf numFmtId="0" fontId="71" fillId="0" borderId="0" xfId="0" applyFont="1" applyFill="1" applyBorder="1" applyAlignment="1" applyProtection="1">
      <alignment horizontal="left" vertical="top" wrapText="1"/>
      <protection hidden="1"/>
    </xf>
    <xf numFmtId="0" fontId="71" fillId="0" borderId="10" xfId="0" applyFont="1" applyFill="1" applyBorder="1" applyAlignment="1" applyProtection="1">
      <alignment horizontal="center" vertical="top"/>
      <protection/>
    </xf>
    <xf numFmtId="0" fontId="68" fillId="33" borderId="16" xfId="0" applyFont="1" applyFill="1" applyBorder="1" applyAlignment="1" applyProtection="1">
      <alignment horizontal="center" vertical="top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 locked="0"/>
    </xf>
    <xf numFmtId="0" fontId="66" fillId="35" borderId="10" xfId="0" applyFont="1" applyFill="1" applyBorder="1" applyAlignment="1" applyProtection="1">
      <alignment horizontal="left" vertical="top" wrapText="1"/>
      <protection hidden="1" locked="0"/>
    </xf>
    <xf numFmtId="0" fontId="71" fillId="35" borderId="10" xfId="0" applyFont="1" applyFill="1" applyBorder="1" applyAlignment="1" applyProtection="1">
      <alignment horizontal="left" vertical="top" wrapText="1"/>
      <protection locked="0"/>
    </xf>
    <xf numFmtId="0" fontId="71" fillId="33" borderId="0" xfId="0" applyFont="1" applyFill="1" applyAlignment="1" applyProtection="1">
      <alignment horizontal="left" vertical="top"/>
      <protection hidden="1"/>
    </xf>
    <xf numFmtId="0" fontId="75" fillId="0" borderId="16" xfId="0" applyFont="1" applyFill="1" applyBorder="1" applyAlignment="1" applyProtection="1">
      <alignment horizontal="center" vertical="top"/>
      <protection hidden="1"/>
    </xf>
    <xf numFmtId="0" fontId="77" fillId="33" borderId="0" xfId="0" applyFont="1" applyFill="1" applyAlignment="1" applyProtection="1">
      <alignment horizontal="left" vertical="top" wrapText="1"/>
      <protection hidden="1" locked="0"/>
    </xf>
    <xf numFmtId="0" fontId="71" fillId="33" borderId="0" xfId="0" applyFont="1" applyFill="1" applyAlignment="1" applyProtection="1">
      <alignment horizontal="left" vertical="top" wrapText="1"/>
      <protection hidden="1"/>
    </xf>
    <xf numFmtId="0" fontId="71" fillId="35" borderId="10" xfId="0" applyFont="1" applyFill="1" applyBorder="1" applyAlignment="1" applyProtection="1">
      <alignment horizontal="center" vertical="top" wrapText="1"/>
      <protection hidden="1" locked="0"/>
    </xf>
    <xf numFmtId="0" fontId="69" fillId="33" borderId="0" xfId="0" applyFont="1" applyFill="1" applyAlignment="1" applyProtection="1">
      <alignment horizontal="center" vertical="center"/>
      <protection hidden="1"/>
    </xf>
    <xf numFmtId="0" fontId="78" fillId="35" borderId="16" xfId="0" applyFont="1" applyFill="1" applyBorder="1" applyAlignment="1" applyProtection="1">
      <alignment horizontal="left" vertical="top"/>
      <protection hidden="1" locked="0"/>
    </xf>
    <xf numFmtId="0" fontId="71" fillId="0" borderId="0" xfId="0" applyFont="1" applyFill="1" applyBorder="1" applyAlignment="1" applyProtection="1">
      <alignment horizontal="left" vertical="top"/>
      <protection hidden="1"/>
    </xf>
    <xf numFmtId="0" fontId="79" fillId="35" borderId="10" xfId="0" applyFont="1" applyFill="1" applyBorder="1" applyAlignment="1" applyProtection="1">
      <alignment horizontal="left" vertical="top" wrapText="1"/>
      <protection hidden="1" locked="0"/>
    </xf>
    <xf numFmtId="0" fontId="66" fillId="33" borderId="10" xfId="0" applyFont="1" applyFill="1" applyBorder="1" applyAlignment="1" applyProtection="1">
      <alignment horizontal="left" vertical="top"/>
      <protection hidden="1"/>
    </xf>
    <xf numFmtId="0" fontId="75" fillId="33" borderId="14" xfId="0" applyFont="1" applyFill="1" applyBorder="1" applyAlignment="1" applyProtection="1">
      <alignment horizontal="center" vertical="center" wrapText="1"/>
      <protection hidden="1"/>
    </xf>
    <xf numFmtId="0" fontId="75" fillId="33" borderId="14" xfId="0" applyFont="1" applyFill="1" applyBorder="1" applyAlignment="1" applyProtection="1">
      <alignment horizontal="center" vertical="center"/>
      <protection hidden="1"/>
    </xf>
    <xf numFmtId="49" fontId="80" fillId="35" borderId="0" xfId="0" applyNumberFormat="1" applyFont="1" applyFill="1" applyAlignment="1" applyProtection="1">
      <alignment horizontal="left" vertical="top" wrapText="1"/>
      <protection hidden="1" locked="0"/>
    </xf>
    <xf numFmtId="49" fontId="71" fillId="33" borderId="0" xfId="0" applyNumberFormat="1" applyFont="1" applyFill="1" applyBorder="1" applyAlignment="1" applyProtection="1">
      <alignment horizontal="center" vertical="top"/>
      <protection hidden="1"/>
    </xf>
    <xf numFmtId="49" fontId="71" fillId="35" borderId="10" xfId="0" applyNumberFormat="1" applyFont="1" applyFill="1" applyBorder="1" applyAlignment="1" applyProtection="1">
      <alignment horizontal="center" vertical="top" wrapText="1"/>
      <protection hidden="1" locked="0"/>
    </xf>
    <xf numFmtId="14" fontId="71" fillId="35" borderId="10" xfId="0" applyNumberFormat="1" applyFont="1" applyFill="1" applyBorder="1" applyAlignment="1" applyProtection="1">
      <alignment horizontal="center" vertical="top" wrapText="1"/>
      <protection hidden="1" locked="0"/>
    </xf>
    <xf numFmtId="0" fontId="81" fillId="33" borderId="0" xfId="0" applyFont="1" applyFill="1" applyAlignment="1" applyProtection="1">
      <alignment horizontal="left" vertical="top"/>
      <protection hidden="1"/>
    </xf>
    <xf numFmtId="0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16" xfId="0" applyFont="1" applyFill="1" applyBorder="1" applyAlignment="1" applyProtection="1">
      <alignment horizontal="left" vertical="top"/>
      <protection hidden="1"/>
    </xf>
    <xf numFmtId="49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Border="1" applyAlignment="1" applyProtection="1">
      <alignment horizontal="center" vertical="top" wrapText="1"/>
      <protection hidden="1"/>
    </xf>
    <xf numFmtId="0" fontId="76" fillId="0" borderId="14" xfId="0" applyFont="1" applyFill="1" applyBorder="1" applyAlignment="1" applyProtection="1">
      <alignment horizontal="center" vertical="top" wrapText="1"/>
      <protection hidden="1"/>
    </xf>
    <xf numFmtId="0" fontId="76" fillId="0" borderId="14" xfId="0" applyFont="1" applyFill="1" applyBorder="1" applyAlignment="1" applyProtection="1">
      <alignment horizontal="center" vertical="top" wrapText="1"/>
      <protection/>
    </xf>
    <xf numFmtId="0" fontId="66" fillId="0" borderId="14" xfId="0" applyFont="1" applyBorder="1" applyAlignment="1" applyProtection="1">
      <alignment horizontal="center" vertical="top" wrapText="1"/>
      <protection hidden="1"/>
    </xf>
    <xf numFmtId="0" fontId="76" fillId="35" borderId="14" xfId="0" applyFont="1" applyFill="1" applyBorder="1" applyAlignment="1" applyProtection="1">
      <alignment horizontal="center" vertical="top" wrapText="1"/>
      <protection locked="0"/>
    </xf>
    <xf numFmtId="0" fontId="66" fillId="35" borderId="14" xfId="0" applyFont="1" applyFill="1" applyBorder="1" applyAlignment="1" applyProtection="1">
      <alignment horizontal="center" vertical="top" wrapText="1"/>
      <protection hidden="1" locked="0"/>
    </xf>
    <xf numFmtId="0" fontId="82" fillId="35" borderId="12" xfId="0" applyFont="1" applyFill="1" applyBorder="1" applyAlignment="1" applyProtection="1">
      <alignment horizontal="left" vertical="top" wrapText="1"/>
      <protection hidden="1" locked="0"/>
    </xf>
    <xf numFmtId="0" fontId="82" fillId="35" borderId="11" xfId="0" applyFont="1" applyFill="1" applyBorder="1" applyAlignment="1" applyProtection="1">
      <alignment horizontal="left" vertical="top" wrapText="1"/>
      <protection hidden="1" locked="0"/>
    </xf>
    <xf numFmtId="0" fontId="82" fillId="35" borderId="13" xfId="0" applyFont="1" applyFill="1" applyBorder="1" applyAlignment="1" applyProtection="1">
      <alignment horizontal="left" vertical="top" wrapText="1"/>
      <protection hidden="1" locked="0"/>
    </xf>
    <xf numFmtId="0" fontId="76" fillId="36" borderId="18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justify" vertical="center"/>
    </xf>
    <xf numFmtId="49" fontId="76" fillId="0" borderId="14" xfId="0" applyNumberFormat="1" applyFont="1" applyFill="1" applyBorder="1" applyAlignment="1">
      <alignment horizontal="justify" vertical="center"/>
    </xf>
    <xf numFmtId="0" fontId="76" fillId="36" borderId="19" xfId="0" applyFont="1" applyFill="1" applyBorder="1" applyAlignment="1">
      <alignment horizontal="left" vertical="center"/>
    </xf>
    <xf numFmtId="0" fontId="76" fillId="0" borderId="14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justify" vertical="center" wrapText="1"/>
    </xf>
    <xf numFmtId="0" fontId="76" fillId="36" borderId="20" xfId="0" applyFont="1" applyFill="1" applyBorder="1" applyAlignment="1">
      <alignment horizontal="center" vertical="center"/>
    </xf>
    <xf numFmtId="2" fontId="76" fillId="0" borderId="21" xfId="0" applyNumberFormat="1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86" name="Таблица183" displayName="Таблица183" ref="BA1:BC29" comment="" totalsRowShown="0">
  <autoFilter ref="BA1:BC29"/>
  <tableColumns count="3">
    <tableColumn id="1" name="1"/>
    <tableColumn id="2" name="2"/>
    <tableColumn id="3" name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31"/>
  <sheetViews>
    <sheetView tabSelected="1" zoomScale="90" zoomScaleNormal="90" zoomScaleSheetLayoutView="120" zoomScalePageLayoutView="90" workbookViewId="0" topLeftCell="A1">
      <selection activeCell="W6" sqref="W6:AK6"/>
    </sheetView>
  </sheetViews>
  <sheetFormatPr defaultColWidth="2.28125" defaultRowHeight="15"/>
  <cols>
    <col min="1" max="1" width="2.28125" style="22" customWidth="1"/>
    <col min="2" max="2" width="5.57421875" style="22" customWidth="1"/>
    <col min="3" max="10" width="2.28125" style="22" customWidth="1"/>
    <col min="11" max="11" width="5.57421875" style="22" bestFit="1" customWidth="1"/>
    <col min="12" max="12" width="3.28125" style="22" bestFit="1" customWidth="1"/>
    <col min="13" max="14" width="2.28125" style="22" customWidth="1"/>
    <col min="15" max="15" width="2.00390625" style="22" customWidth="1"/>
    <col min="16" max="18" width="2.28125" style="22" customWidth="1"/>
    <col min="19" max="20" width="2.28125" style="26" customWidth="1"/>
    <col min="21" max="22" width="2.28125" style="22" customWidth="1"/>
    <col min="23" max="23" width="1.28515625" style="22" customWidth="1"/>
    <col min="24" max="25" width="2.28125" style="22" customWidth="1"/>
    <col min="26" max="26" width="3.00390625" style="22" customWidth="1"/>
    <col min="27" max="27" width="4.71093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3.710937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4.8515625" style="22" customWidth="1"/>
    <col min="36" max="37" width="3.00390625" style="22" customWidth="1"/>
    <col min="38" max="38" width="2.7109375" style="22" customWidth="1"/>
    <col min="39" max="39" width="2.28125" style="24" customWidth="1"/>
    <col min="40" max="47" width="2.28125" style="22" customWidth="1"/>
    <col min="48" max="48" width="0.71875" style="22" customWidth="1"/>
    <col min="49" max="49" width="2.28125" style="22" customWidth="1"/>
    <col min="50" max="51" width="2.57421875" style="22" customWidth="1"/>
    <col min="52" max="52" width="2.28125" style="22" customWidth="1"/>
    <col min="53" max="53" width="29.140625" style="22" hidden="1" customWidth="1"/>
    <col min="54" max="54" width="20.421875" style="22" hidden="1" customWidth="1"/>
    <col min="55" max="55" width="32.140625" style="22" hidden="1" customWidth="1"/>
    <col min="56" max="56" width="14.140625" style="22" hidden="1" customWidth="1"/>
    <col min="57" max="57" width="42.00390625" style="22" hidden="1" customWidth="1"/>
    <col min="58" max="58" width="9.57421875" style="22" hidden="1" customWidth="1"/>
    <col min="59" max="59" width="16.28125" style="22" hidden="1" customWidth="1"/>
    <col min="60" max="60" width="36.140625" style="22" hidden="1" customWidth="1"/>
    <col min="61" max="62" width="2.28125" style="22" customWidth="1"/>
    <col min="63" max="16384" width="2.28125" style="22" customWidth="1"/>
  </cols>
  <sheetData>
    <row r="1" spans="1:60" ht="67.5" customHeight="1">
      <c r="A1" s="167" t="s">
        <v>119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86" t="s">
        <v>73</v>
      </c>
      <c r="BB1" s="86" t="s">
        <v>74</v>
      </c>
      <c r="BC1" s="86" t="s">
        <v>75</v>
      </c>
      <c r="BD1" s="87"/>
      <c r="BE1" s="87"/>
      <c r="BF1" s="87"/>
      <c r="BG1" s="87"/>
      <c r="BH1" s="87"/>
    </row>
    <row r="2" spans="1:60" s="57" customFormat="1" ht="225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88" t="s">
        <v>111</v>
      </c>
      <c r="BB2" s="89" t="s">
        <v>76</v>
      </c>
      <c r="BC2" s="67" t="s">
        <v>77</v>
      </c>
      <c r="BD2" s="87"/>
      <c r="BE2" s="87"/>
      <c r="BG2" s="70"/>
      <c r="BH2" s="50"/>
    </row>
    <row r="3" spans="1:60" ht="38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90" t="s">
        <v>123</v>
      </c>
      <c r="BB3" s="91" t="s">
        <v>76</v>
      </c>
      <c r="BC3" s="50" t="s">
        <v>89</v>
      </c>
      <c r="BD3" s="87"/>
      <c r="BE3" s="87"/>
      <c r="BG3" s="70"/>
      <c r="BH3" s="50"/>
    </row>
    <row r="4" spans="1:60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88" t="s">
        <v>124</v>
      </c>
      <c r="BB4" s="89" t="s">
        <v>76</v>
      </c>
      <c r="BC4" s="67" t="s">
        <v>90</v>
      </c>
      <c r="BD4" s="87"/>
      <c r="BE4" s="87"/>
      <c r="BG4" s="70"/>
      <c r="BH4" s="50"/>
    </row>
    <row r="5" spans="1:60" s="32" customFormat="1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158" t="s">
        <v>49</v>
      </c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81" t="s">
        <v>112</v>
      </c>
      <c r="BB5" s="58" t="s">
        <v>78</v>
      </c>
      <c r="BC5" s="58" t="s">
        <v>79</v>
      </c>
      <c r="BD5" s="87"/>
      <c r="BE5" s="87"/>
      <c r="BF5" s="22"/>
      <c r="BG5" s="79"/>
      <c r="BH5" s="55"/>
    </row>
    <row r="6" spans="1:60" s="32" customFormat="1" ht="41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112" t="s">
        <v>141</v>
      </c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81" t="s">
        <v>125</v>
      </c>
      <c r="BB6" s="58" t="s">
        <v>78</v>
      </c>
      <c r="BC6" s="58" t="s">
        <v>91</v>
      </c>
      <c r="BD6" s="87"/>
      <c r="BE6" s="87"/>
      <c r="BF6" s="22"/>
      <c r="BG6" s="79"/>
      <c r="BH6" s="55"/>
    </row>
    <row r="7" spans="1:60" s="32" customFormat="1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93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81" t="s">
        <v>126</v>
      </c>
      <c r="BB7" s="58" t="s">
        <v>78</v>
      </c>
      <c r="BC7" s="58" t="s">
        <v>92</v>
      </c>
      <c r="BD7" s="87"/>
      <c r="BE7" s="87"/>
      <c r="BF7" s="22"/>
      <c r="BG7" s="79"/>
      <c r="BH7" s="55"/>
    </row>
    <row r="8" spans="1:60" s="32" customFormat="1" ht="5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81" t="s">
        <v>127</v>
      </c>
      <c r="BB8" s="58" t="s">
        <v>78</v>
      </c>
      <c r="BC8" s="58" t="s">
        <v>118</v>
      </c>
      <c r="BD8" s="87"/>
      <c r="BE8" s="87"/>
      <c r="BF8" s="22"/>
      <c r="BG8" s="79"/>
      <c r="BH8" s="55"/>
    </row>
    <row r="9" spans="1:60" s="32" customFormat="1" ht="21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81" t="s">
        <v>42</v>
      </c>
      <c r="O9" s="181"/>
      <c r="P9" s="181"/>
      <c r="Q9" s="181"/>
      <c r="R9" s="181"/>
      <c r="S9" s="181"/>
      <c r="T9" s="181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81" t="s">
        <v>128</v>
      </c>
      <c r="BB9" s="58" t="s">
        <v>78</v>
      </c>
      <c r="BC9" s="58" t="s">
        <v>106</v>
      </c>
      <c r="BD9" s="87"/>
      <c r="BE9" s="87"/>
      <c r="BF9" s="22"/>
      <c r="BG9" s="79"/>
      <c r="BH9" s="55"/>
    </row>
    <row r="10" spans="1:60" s="32" customFormat="1" ht="45" customHeight="1">
      <c r="A10" s="38"/>
      <c r="B10" s="177" t="s">
        <v>122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82" t="s">
        <v>113</v>
      </c>
      <c r="BB10" s="80" t="s">
        <v>80</v>
      </c>
      <c r="BC10" s="80" t="s">
        <v>93</v>
      </c>
      <c r="BD10" s="87"/>
      <c r="BE10" s="87"/>
      <c r="BF10" s="22"/>
      <c r="BG10" s="79"/>
      <c r="BH10" s="55"/>
    </row>
    <row r="11" spans="1:60" s="32" customFormat="1" ht="8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81" t="s">
        <v>129</v>
      </c>
      <c r="BB11" s="58" t="s">
        <v>80</v>
      </c>
      <c r="BC11" s="58" t="s">
        <v>81</v>
      </c>
      <c r="BD11" s="87"/>
      <c r="BE11" s="87"/>
      <c r="BF11" s="22"/>
      <c r="BG11" s="79"/>
      <c r="BH11" s="55"/>
    </row>
    <row r="12" spans="1:60" s="32" customFormat="1" ht="23.25" customHeight="1">
      <c r="A12" s="38"/>
      <c r="B12" s="165" t="s">
        <v>120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8" t="s">
        <v>6</v>
      </c>
      <c r="AB12" s="178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69" t="s">
        <v>130</v>
      </c>
      <c r="BB12" s="67" t="s">
        <v>80</v>
      </c>
      <c r="BC12" s="67" t="s">
        <v>94</v>
      </c>
      <c r="BD12" s="87"/>
      <c r="BE12" s="87"/>
      <c r="BF12" s="22"/>
      <c r="BG12" s="79"/>
      <c r="BH12" s="55"/>
    </row>
    <row r="13" spans="1:60" s="32" customFormat="1" ht="79.5" customHeight="1">
      <c r="A13" s="38"/>
      <c r="B13" s="159" t="s">
        <v>142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69" t="s">
        <v>131</v>
      </c>
      <c r="BB13" s="52" t="s">
        <v>80</v>
      </c>
      <c r="BC13" s="52" t="s">
        <v>107</v>
      </c>
      <c r="BD13" s="87"/>
      <c r="BE13" s="87"/>
      <c r="BF13" s="22"/>
      <c r="BG13" s="70"/>
      <c r="BH13" s="50"/>
    </row>
    <row r="14" spans="1:60" ht="25.5" customHeight="1">
      <c r="A14" s="43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69" t="s">
        <v>132</v>
      </c>
      <c r="BB14" s="68" t="s">
        <v>121</v>
      </c>
      <c r="BC14" s="67" t="s">
        <v>108</v>
      </c>
      <c r="BD14" s="87"/>
      <c r="BE14" s="87"/>
      <c r="BG14" s="70"/>
      <c r="BH14" s="50"/>
    </row>
    <row r="15" spans="1:60" s="32" customFormat="1" ht="14.25" customHeight="1">
      <c r="A15" s="38"/>
      <c r="B15" s="113" t="s">
        <v>65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69" t="s">
        <v>114</v>
      </c>
      <c r="BB15" s="52" t="s">
        <v>82</v>
      </c>
      <c r="BC15" s="52" t="s">
        <v>83</v>
      </c>
      <c r="BD15" s="87"/>
      <c r="BE15" s="87"/>
      <c r="BF15" s="22"/>
      <c r="BG15" s="50"/>
      <c r="BH15" s="50"/>
    </row>
    <row r="16" spans="1:60" s="32" customFormat="1" ht="24" customHeight="1">
      <c r="A16" s="38"/>
      <c r="B16" s="93" t="s">
        <v>66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69" t="s">
        <v>133</v>
      </c>
      <c r="BB16" s="52" t="s">
        <v>82</v>
      </c>
      <c r="BC16" s="52" t="s">
        <v>95</v>
      </c>
      <c r="BD16" s="87"/>
      <c r="BE16" s="87"/>
      <c r="BF16" s="22"/>
      <c r="BG16" s="70"/>
      <c r="BH16" s="50"/>
    </row>
    <row r="17" spans="1:60" s="32" customFormat="1" ht="19.5" customHeight="1">
      <c r="A17" s="38"/>
      <c r="B17" s="168" t="s">
        <v>64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69" t="s">
        <v>134</v>
      </c>
      <c r="BB17" s="52" t="s">
        <v>82</v>
      </c>
      <c r="BC17" s="52" t="s">
        <v>96</v>
      </c>
      <c r="BD17" s="87"/>
      <c r="BE17" s="87"/>
      <c r="BF17" s="22"/>
      <c r="BG17" s="70"/>
      <c r="BH17" s="50"/>
    </row>
    <row r="18" spans="1:60" s="32" customFormat="1" ht="48" customHeight="1">
      <c r="A18" s="38"/>
      <c r="B18" s="188" t="s">
        <v>143</v>
      </c>
      <c r="C18" s="188"/>
      <c r="D18" s="188"/>
      <c r="E18" s="188"/>
      <c r="F18" s="188"/>
      <c r="G18" s="188"/>
      <c r="H18" s="188"/>
      <c r="I18" s="188" t="s">
        <v>144</v>
      </c>
      <c r="J18" s="188"/>
      <c r="K18" s="188"/>
      <c r="L18" s="188"/>
      <c r="M18" s="188"/>
      <c r="N18" s="188" t="s">
        <v>145</v>
      </c>
      <c r="O18" s="188"/>
      <c r="P18" s="188"/>
      <c r="Q18" s="188"/>
      <c r="R18" s="188"/>
      <c r="S18" s="188"/>
      <c r="T18" s="188" t="s">
        <v>146</v>
      </c>
      <c r="U18" s="188"/>
      <c r="V18" s="188"/>
      <c r="W18" s="188"/>
      <c r="X18" s="188"/>
      <c r="Y18" s="189" t="s">
        <v>147</v>
      </c>
      <c r="Z18" s="189"/>
      <c r="AA18" s="189"/>
      <c r="AB18" s="189"/>
      <c r="AC18" s="189"/>
      <c r="AD18" s="189" t="s">
        <v>148</v>
      </c>
      <c r="AE18" s="189"/>
      <c r="AF18" s="189"/>
      <c r="AG18" s="189"/>
      <c r="AH18" s="189"/>
      <c r="AI18" s="190" t="s">
        <v>149</v>
      </c>
      <c r="AJ18" s="190"/>
      <c r="AK18" s="190"/>
      <c r="AL18" s="190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69" t="s">
        <v>115</v>
      </c>
      <c r="BB18" s="67" t="s">
        <v>84</v>
      </c>
      <c r="BC18" s="67" t="s">
        <v>97</v>
      </c>
      <c r="BD18" s="87"/>
      <c r="BE18" s="87"/>
      <c r="BF18" s="22"/>
      <c r="BG18" s="70"/>
      <c r="BH18" s="50"/>
    </row>
    <row r="19" spans="1:60" s="32" customFormat="1" ht="49.5" customHeight="1">
      <c r="A19" s="38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1"/>
      <c r="U19" s="121"/>
      <c r="V19" s="121"/>
      <c r="W19" s="121"/>
      <c r="X19" s="12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2"/>
      <c r="AJ19" s="192"/>
      <c r="AK19" s="192"/>
      <c r="AL19" s="192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69" t="s">
        <v>135</v>
      </c>
      <c r="BB19" s="50" t="s">
        <v>84</v>
      </c>
      <c r="BC19" s="50" t="s">
        <v>85</v>
      </c>
      <c r="BD19" s="87"/>
      <c r="BE19" s="87"/>
      <c r="BF19" s="22"/>
      <c r="BG19" s="70"/>
      <c r="BH19" s="50"/>
    </row>
    <row r="20" spans="1:60" ht="60" customHeight="1">
      <c r="A20" s="4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21"/>
      <c r="U20" s="121"/>
      <c r="V20" s="121"/>
      <c r="W20" s="121"/>
      <c r="X20" s="12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2"/>
      <c r="AJ20" s="192"/>
      <c r="AK20" s="192"/>
      <c r="AL20" s="192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69" t="s">
        <v>136</v>
      </c>
      <c r="BB20" s="67" t="s">
        <v>84</v>
      </c>
      <c r="BC20" s="67" t="s">
        <v>98</v>
      </c>
      <c r="BD20" s="87"/>
      <c r="BE20" s="87"/>
      <c r="BG20" s="70"/>
      <c r="BH20" s="50"/>
    </row>
    <row r="21" spans="1:60" ht="47.25" customHeight="1">
      <c r="A21" s="4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21"/>
      <c r="U21" s="121"/>
      <c r="V21" s="121"/>
      <c r="W21" s="121"/>
      <c r="X21" s="12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2"/>
      <c r="AJ21" s="192"/>
      <c r="AK21" s="192"/>
      <c r="AL21" s="192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69" t="s">
        <v>116</v>
      </c>
      <c r="BB21" s="52" t="s">
        <v>86</v>
      </c>
      <c r="BC21" s="52" t="s">
        <v>99</v>
      </c>
      <c r="BD21" s="87"/>
      <c r="BE21" s="87"/>
      <c r="BG21" s="70"/>
      <c r="BH21" s="50"/>
    </row>
    <row r="22" spans="1:60" ht="28.5" customHeight="1">
      <c r="A22" s="4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21"/>
      <c r="U22" s="121"/>
      <c r="V22" s="121"/>
      <c r="W22" s="121"/>
      <c r="X22" s="12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2"/>
      <c r="AJ22" s="192"/>
      <c r="AK22" s="192"/>
      <c r="AL22" s="192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69" t="s">
        <v>137</v>
      </c>
      <c r="BB22" s="52" t="s">
        <v>86</v>
      </c>
      <c r="BC22" s="52" t="s">
        <v>100</v>
      </c>
      <c r="BD22" s="87"/>
      <c r="BE22" s="87"/>
      <c r="BG22" s="70"/>
      <c r="BH22" s="50"/>
    </row>
    <row r="23" spans="1:60" ht="28.5" customHeight="1">
      <c r="A23" s="4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21"/>
      <c r="U23" s="121"/>
      <c r="V23" s="121"/>
      <c r="W23" s="121"/>
      <c r="X23" s="12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2"/>
      <c r="AJ23" s="192"/>
      <c r="AK23" s="192"/>
      <c r="AL23" s="192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69" t="s">
        <v>117</v>
      </c>
      <c r="BB23" s="50" t="s">
        <v>101</v>
      </c>
      <c r="BC23" s="50" t="s">
        <v>87</v>
      </c>
      <c r="BD23" s="87"/>
      <c r="BE23" s="87"/>
      <c r="BG23" s="70"/>
      <c r="BH23" s="50"/>
    </row>
    <row r="24" spans="1:60" ht="28.5" customHeight="1">
      <c r="A24" s="4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21"/>
      <c r="U24" s="121"/>
      <c r="V24" s="121"/>
      <c r="W24" s="121"/>
      <c r="X24" s="12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2"/>
      <c r="AJ24" s="192"/>
      <c r="AK24" s="192"/>
      <c r="AL24" s="192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69" t="s">
        <v>138</v>
      </c>
      <c r="BB24" s="50" t="s">
        <v>101</v>
      </c>
      <c r="BC24" s="50" t="s">
        <v>102</v>
      </c>
      <c r="BD24" s="87"/>
      <c r="BE24" s="87"/>
      <c r="BG24" s="70"/>
      <c r="BH24" s="50"/>
    </row>
    <row r="25" spans="1:60" ht="28.5" customHeight="1">
      <c r="A25" s="4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21"/>
      <c r="U25" s="121"/>
      <c r="V25" s="121"/>
      <c r="W25" s="121"/>
      <c r="X25" s="12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2"/>
      <c r="AJ25" s="192"/>
      <c r="AK25" s="192"/>
      <c r="AL25" s="192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69" t="s">
        <v>139</v>
      </c>
      <c r="BB25" s="50" t="s">
        <v>101</v>
      </c>
      <c r="BC25" s="50" t="s">
        <v>103</v>
      </c>
      <c r="BD25" s="87"/>
      <c r="BE25" s="87"/>
      <c r="BG25" s="70"/>
      <c r="BH25" s="50"/>
    </row>
    <row r="26" spans="1:60" s="32" customFormat="1" ht="28.5" customHeight="1">
      <c r="A26" s="38"/>
      <c r="B26" s="114"/>
      <c r="C26" s="114"/>
      <c r="D26" s="114"/>
      <c r="E26" s="114"/>
      <c r="F26" s="114"/>
      <c r="G26" s="114"/>
      <c r="H26" s="114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2"/>
      <c r="AJ26" s="192"/>
      <c r="AK26" s="192"/>
      <c r="AL26" s="192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69" t="s">
        <v>140</v>
      </c>
      <c r="BB26" s="50" t="s">
        <v>104</v>
      </c>
      <c r="BC26" s="50" t="s">
        <v>109</v>
      </c>
      <c r="BD26" s="87"/>
      <c r="BE26" s="87"/>
      <c r="BF26" s="22"/>
      <c r="BG26" s="70"/>
      <c r="BH26" s="50"/>
    </row>
    <row r="27" spans="1:60" s="32" customFormat="1" ht="28.5" customHeight="1">
      <c r="A27" s="38"/>
      <c r="B27" s="114"/>
      <c r="C27" s="114"/>
      <c r="D27" s="114"/>
      <c r="E27" s="114"/>
      <c r="F27" s="114"/>
      <c r="G27" s="114"/>
      <c r="H27" s="114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2"/>
      <c r="AJ27" s="192"/>
      <c r="AK27" s="192"/>
      <c r="AL27" s="192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69" t="s">
        <v>141</v>
      </c>
      <c r="BB27" s="50" t="s">
        <v>104</v>
      </c>
      <c r="BC27" s="50" t="s">
        <v>110</v>
      </c>
      <c r="BD27" s="87"/>
      <c r="BE27" s="87"/>
      <c r="BF27" s="22"/>
      <c r="BG27" s="50"/>
      <c r="BH27" s="50"/>
    </row>
    <row r="28" spans="1:60" s="32" customFormat="1" ht="28.5" customHeight="1">
      <c r="A28" s="38"/>
      <c r="B28" s="114"/>
      <c r="C28" s="114"/>
      <c r="D28" s="114"/>
      <c r="E28" s="114"/>
      <c r="F28" s="114"/>
      <c r="G28" s="114"/>
      <c r="H28" s="114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2"/>
      <c r="AJ28" s="192"/>
      <c r="AK28" s="192"/>
      <c r="AL28" s="192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73"/>
      <c r="BB28" s="22"/>
      <c r="BC28" s="22"/>
      <c r="BD28" s="87"/>
      <c r="BE28" s="87"/>
      <c r="BF28" s="22"/>
      <c r="BG28" s="50"/>
      <c r="BH28" s="50"/>
    </row>
    <row r="29" spans="1:60" s="32" customFormat="1" ht="28.5" customHeight="1">
      <c r="A29" s="38"/>
      <c r="B29" s="114"/>
      <c r="C29" s="114"/>
      <c r="D29" s="114"/>
      <c r="E29" s="114"/>
      <c r="F29" s="114"/>
      <c r="G29" s="114"/>
      <c r="H29" s="114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2"/>
      <c r="AJ29" s="192"/>
      <c r="AK29" s="192"/>
      <c r="AL29" s="192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73"/>
      <c r="BB29" s="50"/>
      <c r="BC29" s="78"/>
      <c r="BD29" s="87"/>
      <c r="BE29" s="87"/>
      <c r="BF29" s="22"/>
      <c r="BG29" s="70"/>
      <c r="BH29" s="50"/>
    </row>
    <row r="30" spans="1:59" ht="35.25" customHeight="1">
      <c r="A30" s="43"/>
      <c r="B30" s="193" t="s">
        <v>63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5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73"/>
      <c r="BG30" s="50"/>
    </row>
    <row r="31" spans="1:52" s="32" customFormat="1" ht="3" customHeight="1">
      <c r="A31" s="38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3" s="32" customFormat="1" ht="18.75" customHeight="1">
      <c r="A32" s="45"/>
      <c r="B32" s="56" t="s">
        <v>57</v>
      </c>
      <c r="C32" s="56"/>
      <c r="D32" s="56"/>
      <c r="E32" s="56"/>
      <c r="F32" s="56"/>
      <c r="G32" s="56"/>
      <c r="H32" s="56"/>
      <c r="I32" s="56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5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46"/>
    </row>
    <row r="33" spans="1:53" s="32" customFormat="1" ht="30.75" customHeight="1">
      <c r="A33" s="38"/>
      <c r="B33" s="120" t="s">
        <v>53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 t="s">
        <v>54</v>
      </c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 t="s">
        <v>55</v>
      </c>
      <c r="AA33" s="120"/>
      <c r="AB33" s="120"/>
      <c r="AC33" s="120"/>
      <c r="AD33" s="120"/>
      <c r="AE33" s="120"/>
      <c r="AF33" s="120"/>
      <c r="AG33" s="120"/>
      <c r="AH33" s="120" t="s">
        <v>56</v>
      </c>
      <c r="AI33" s="120"/>
      <c r="AJ33" s="120"/>
      <c r="AK33" s="120"/>
      <c r="AL33" s="120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47" t="s">
        <v>150</v>
      </c>
    </row>
    <row r="34" spans="1:53" ht="18.75" customHeight="1">
      <c r="A34" s="43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22" t="s">
        <v>151</v>
      </c>
    </row>
    <row r="35" spans="1:53" ht="18.75" customHeight="1">
      <c r="A35" s="43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32" t="s">
        <v>152</v>
      </c>
    </row>
    <row r="36" spans="1:57" ht="19.5" customHeight="1">
      <c r="A36" s="43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32" t="s">
        <v>153</v>
      </c>
      <c r="BB36" s="54"/>
      <c r="BC36" s="54"/>
      <c r="BD36" s="54"/>
      <c r="BE36" s="54"/>
    </row>
    <row r="37" spans="1:57" s="32" customFormat="1" ht="21" customHeight="1">
      <c r="A37" s="38"/>
      <c r="B37" s="118" t="s">
        <v>58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47"/>
      <c r="BB37" s="47"/>
      <c r="BC37" s="59"/>
      <c r="BD37" s="47"/>
      <c r="BE37" s="92"/>
    </row>
    <row r="38" spans="1:57" s="32" customFormat="1" ht="45.75" customHeight="1">
      <c r="A38" s="38"/>
      <c r="B38" s="120" t="s">
        <v>59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 t="s">
        <v>54</v>
      </c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 t="s">
        <v>60</v>
      </c>
      <c r="AD38" s="120"/>
      <c r="AE38" s="120"/>
      <c r="AF38" s="120"/>
      <c r="AG38" s="120"/>
      <c r="AH38" s="120"/>
      <c r="AI38" s="120"/>
      <c r="AJ38" s="120"/>
      <c r="AK38" s="120"/>
      <c r="AL38" s="120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47"/>
      <c r="BB38" s="47"/>
      <c r="BC38" s="58"/>
      <c r="BD38" s="47"/>
      <c r="BE38" s="92"/>
    </row>
    <row r="39" spans="1:57" ht="21" customHeight="1">
      <c r="A39" s="43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51"/>
      <c r="BB39" s="51"/>
      <c r="BC39" s="49"/>
      <c r="BD39" s="51"/>
      <c r="BE39" s="53"/>
    </row>
    <row r="40" spans="1:57" ht="21" customHeight="1">
      <c r="A40" s="43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51"/>
      <c r="BB40" s="51"/>
      <c r="BC40" s="49"/>
      <c r="BD40" s="51"/>
      <c r="BE40" s="51"/>
    </row>
    <row r="41" spans="1:57" ht="21" customHeight="1">
      <c r="A41" s="43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51"/>
      <c r="BB41" s="51"/>
      <c r="BC41" s="52"/>
      <c r="BD41" s="51"/>
      <c r="BE41" s="51"/>
    </row>
    <row r="42" spans="1:56" s="32" customFormat="1" ht="21" customHeight="1">
      <c r="A42" s="38"/>
      <c r="B42" s="118" t="s">
        <v>67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58"/>
      <c r="BB42" s="47"/>
      <c r="BD42" s="47"/>
    </row>
    <row r="43" spans="1:56" s="32" customFormat="1" ht="34.5" customHeight="1">
      <c r="A43" s="38"/>
      <c r="B43" s="120" t="s">
        <v>68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 t="s">
        <v>69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 t="s">
        <v>70</v>
      </c>
      <c r="AD43" s="120"/>
      <c r="AE43" s="120"/>
      <c r="AF43" s="120"/>
      <c r="AG43" s="120"/>
      <c r="AH43" s="120"/>
      <c r="AI43" s="120"/>
      <c r="AJ43" s="120"/>
      <c r="AK43" s="120"/>
      <c r="AL43" s="120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58"/>
      <c r="BB43" s="47"/>
      <c r="BD43" s="47"/>
    </row>
    <row r="44" spans="1:56" ht="23.25" customHeight="1">
      <c r="A44" s="43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51"/>
      <c r="BB44" s="51"/>
      <c r="BD44" s="51"/>
    </row>
    <row r="45" spans="1:56" s="32" customFormat="1" ht="23.25" customHeight="1">
      <c r="A45" s="38"/>
      <c r="B45" s="56" t="s">
        <v>71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171" t="s">
        <v>72</v>
      </c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47"/>
      <c r="BB45" s="47"/>
      <c r="BD45" s="47"/>
    </row>
    <row r="46" spans="1:55" s="47" customFormat="1" ht="43.5" customHeight="1">
      <c r="A46" s="72"/>
      <c r="B46" s="125" t="s">
        <v>52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58"/>
      <c r="BC46" s="58"/>
    </row>
    <row r="47" spans="1:56" ht="30.75" customHeight="1">
      <c r="A47" s="43"/>
      <c r="B47" s="173" t="s">
        <v>88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52"/>
      <c r="BB47" s="51"/>
      <c r="BC47" s="49"/>
      <c r="BD47" s="51"/>
    </row>
    <row r="48" spans="1:52" s="32" customFormat="1" ht="23.25" customHeight="1">
      <c r="A48" s="38"/>
      <c r="B48" s="172" t="s">
        <v>50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2" ht="24" customHeight="1">
      <c r="A49" s="4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1:52" s="32" customFormat="1" ht="12" customHeight="1">
      <c r="A50" s="38"/>
      <c r="B50" s="166" t="s">
        <v>46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s="32" customFormat="1" ht="18.75" customHeight="1">
      <c r="A51" s="38"/>
      <c r="B51" s="125" t="s">
        <v>48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ht="24.75" customHeight="1">
      <c r="A52" s="43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</row>
    <row r="53" spans="1:52" s="32" customFormat="1" ht="18.75" customHeight="1">
      <c r="A53" s="38"/>
      <c r="B53" s="157" t="s">
        <v>47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7" ht="39.75" customHeight="1">
      <c r="A54" s="4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B54" s="51"/>
      <c r="BC54" s="49"/>
      <c r="BD54" s="51"/>
      <c r="BE54" s="51"/>
    </row>
    <row r="55" spans="1:57" s="32" customFormat="1" ht="11.25" customHeight="1">
      <c r="A55" s="38"/>
      <c r="B55" s="166" t="s">
        <v>61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B55" s="47"/>
      <c r="BC55" s="58"/>
      <c r="BD55" s="47"/>
      <c r="BE55" s="47"/>
    </row>
    <row r="56" spans="1:52" s="32" customFormat="1" ht="19.5" customHeight="1">
      <c r="A56" s="38"/>
      <c r="B56" s="162" t="s">
        <v>43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2" s="32" customFormat="1" ht="2.2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83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s="32" customFormat="1" ht="18" customHeight="1">
      <c r="A58" s="38"/>
      <c r="B58" s="165" t="s">
        <v>44</v>
      </c>
      <c r="C58" s="165"/>
      <c r="D58" s="165"/>
      <c r="E58" s="165"/>
      <c r="F58" s="165"/>
      <c r="G58" s="165"/>
      <c r="H58" s="165"/>
      <c r="I58" s="160"/>
      <c r="J58" s="160"/>
      <c r="K58" s="160"/>
      <c r="L58" s="160"/>
      <c r="M58" s="160"/>
      <c r="N58" s="160"/>
      <c r="O58" s="160"/>
      <c r="P58" s="160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s="32" customFormat="1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72" t="s">
        <v>11</v>
      </c>
      <c r="K59" s="38"/>
      <c r="L59" s="38"/>
      <c r="M59" s="38"/>
      <c r="N59" s="38"/>
      <c r="O59" s="38"/>
      <c r="P59" s="38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s="32" customFormat="1" ht="20.25" customHeight="1">
      <c r="A60" s="38"/>
      <c r="B60" s="165" t="s">
        <v>45</v>
      </c>
      <c r="C60" s="165"/>
      <c r="D60" s="165"/>
      <c r="E60" s="165"/>
      <c r="F60" s="165"/>
      <c r="G60" s="165"/>
      <c r="H60" s="165"/>
      <c r="I60" s="160"/>
      <c r="J60" s="160"/>
      <c r="K60" s="160"/>
      <c r="L60" s="160"/>
      <c r="M60" s="160"/>
      <c r="N60" s="160"/>
      <c r="O60" s="160"/>
      <c r="P60" s="160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s="32" customFormat="1" ht="11.25" customHeight="1">
      <c r="A61" s="38"/>
      <c r="B61" s="38"/>
      <c r="C61" s="38"/>
      <c r="D61" s="38"/>
      <c r="E61" s="38"/>
      <c r="F61" s="38"/>
      <c r="G61" s="38"/>
      <c r="H61" s="38"/>
      <c r="I61" s="84"/>
      <c r="J61" s="72" t="s">
        <v>11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s="32" customFormat="1" ht="6" customHeight="1">
      <c r="A62" s="83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s="32" customFormat="1" ht="15.75" customHeight="1">
      <c r="A63" s="8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170"/>
      <c r="R63" s="170"/>
      <c r="S63" s="170"/>
      <c r="T63" s="170"/>
      <c r="U63" s="170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5" s="32" customFormat="1" ht="20.25" customHeight="1">
      <c r="A64" s="101" t="s">
        <v>0</v>
      </c>
      <c r="B64" s="101"/>
      <c r="C64" s="101"/>
      <c r="D64" s="101"/>
      <c r="E64" s="101"/>
      <c r="F64" s="101"/>
      <c r="G64" s="101"/>
      <c r="H64" s="101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15"/>
      <c r="U64" s="14"/>
      <c r="V64" s="14"/>
      <c r="W64" s="17" t="s">
        <v>22</v>
      </c>
      <c r="X64" s="14"/>
      <c r="Y64" s="14"/>
      <c r="Z64" s="14"/>
      <c r="AA64" s="14"/>
      <c r="AB64" s="14"/>
      <c r="AC64" s="14"/>
      <c r="AD64" s="14"/>
      <c r="AE64" s="14"/>
      <c r="AF64" s="150"/>
      <c r="AG64" s="150"/>
      <c r="AH64" s="150"/>
      <c r="AI64" s="150"/>
      <c r="AJ64" s="150"/>
      <c r="AK64" s="150"/>
      <c r="AL64" s="150"/>
      <c r="AM64" s="13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196" t="s">
        <v>40</v>
      </c>
      <c r="BB64" s="199" t="s">
        <v>62</v>
      </c>
      <c r="BC64" s="202" t="s">
        <v>41</v>
      </c>
    </row>
    <row r="65" spans="1:55" s="32" customFormat="1" ht="21" customHeight="1">
      <c r="A65" s="127" t="str">
        <f>VLOOKUP($W$6,$BA$2:$BG$29,2,0)</f>
        <v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7" t="s">
        <v>6</v>
      </c>
      <c r="AF65" s="133"/>
      <c r="AG65" s="133"/>
      <c r="AH65" s="133"/>
      <c r="AI65" s="133"/>
      <c r="AJ65" s="133"/>
      <c r="AK65" s="133"/>
      <c r="AL65" s="36" t="s">
        <v>5</v>
      </c>
      <c r="AM65" s="13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197" t="s">
        <v>154</v>
      </c>
      <c r="BB65" s="200" t="s">
        <v>158</v>
      </c>
      <c r="BC65" s="203">
        <v>334.08</v>
      </c>
    </row>
    <row r="66" spans="1:55" s="32" customFormat="1" ht="16.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3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198" t="s">
        <v>155</v>
      </c>
      <c r="BB66" s="201" t="s">
        <v>159</v>
      </c>
      <c r="BC66" s="203">
        <v>460.8</v>
      </c>
    </row>
    <row r="67" spans="1:55" s="32" customFormat="1" ht="26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3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198" t="s">
        <v>156</v>
      </c>
      <c r="BB67" s="201" t="s">
        <v>160</v>
      </c>
      <c r="BC67" s="204">
        <v>243.84</v>
      </c>
    </row>
    <row r="68" spans="1:55" s="32" customFormat="1" ht="39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3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198" t="s">
        <v>157</v>
      </c>
      <c r="BB68" s="201" t="s">
        <v>161</v>
      </c>
      <c r="BC68" s="203">
        <v>211.2</v>
      </c>
    </row>
    <row r="69" spans="1:53" s="32" customFormat="1" ht="25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4"/>
      <c r="V69" s="14"/>
      <c r="W69" s="35"/>
      <c r="X69" s="14"/>
      <c r="Y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3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48"/>
    </row>
    <row r="70" spans="1:55" ht="17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8"/>
      <c r="BB70" s="32"/>
      <c r="BC70" s="32"/>
    </row>
    <row r="71" spans="1:53" s="32" customFormat="1" ht="12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4"/>
      <c r="V71" s="14"/>
      <c r="W71" s="14"/>
      <c r="X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3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48"/>
    </row>
    <row r="72" spans="1:55" s="64" customFormat="1" ht="12" customHeight="1">
      <c r="A72" s="101"/>
      <c r="B72" s="101"/>
      <c r="C72" s="101"/>
      <c r="D72" s="101"/>
      <c r="E72" s="101"/>
      <c r="F72" s="101"/>
      <c r="G72" s="101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3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8"/>
      <c r="BB72" s="32"/>
      <c r="BC72" s="32"/>
    </row>
    <row r="73" spans="1:55" ht="27" customHeight="1">
      <c r="A73" s="101" t="s">
        <v>1</v>
      </c>
      <c r="B73" s="101"/>
      <c r="C73" s="101"/>
      <c r="D73" s="101"/>
      <c r="E73" s="101"/>
      <c r="F73" s="101"/>
      <c r="G73" s="101"/>
      <c r="H73" s="14"/>
      <c r="I73" s="148" t="str">
        <f>B10</f>
        <v>Указать наименование организации, заключившей долгосрочный договор (вместо данного текста)</v>
      </c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8"/>
      <c r="BB73" s="32"/>
      <c r="BC73" s="32"/>
    </row>
    <row r="74" spans="1:55" s="48" customFormat="1" ht="29.25" customHeight="1">
      <c r="A74" s="99" t="s">
        <v>18</v>
      </c>
      <c r="B74" s="14"/>
      <c r="C74" s="14"/>
      <c r="D74" s="14"/>
      <c r="E74" s="14"/>
      <c r="F74" s="14"/>
      <c r="G74" s="14"/>
      <c r="H74" s="14"/>
      <c r="I74" s="184">
        <f>B52</f>
        <v>0</v>
      </c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3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B74" s="32"/>
      <c r="BC74" s="32"/>
    </row>
    <row r="75" spans="1:52" s="48" customFormat="1" ht="30.75" customHeight="1">
      <c r="A75" s="17"/>
      <c r="B75" s="14"/>
      <c r="C75" s="14"/>
      <c r="D75" s="14"/>
      <c r="E75" s="14"/>
      <c r="F75" s="14"/>
      <c r="G75" s="14"/>
      <c r="H75" s="14"/>
      <c r="I75" s="149">
        <f>B54</f>
        <v>0</v>
      </c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3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s="48" customFormat="1" ht="16.5" customHeight="1">
      <c r="A76" s="14"/>
      <c r="B76" s="14"/>
      <c r="C76" s="14"/>
      <c r="D76" s="14"/>
      <c r="E76" s="14"/>
      <c r="F76" s="14"/>
      <c r="G76" s="14"/>
      <c r="H76" s="14"/>
      <c r="I76" s="161" t="s">
        <v>27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3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s="48" customFormat="1" ht="24" customHeight="1">
      <c r="A77" s="151" t="s">
        <v>26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27"/>
      <c r="T77" s="27"/>
      <c r="U77" s="156">
        <f>AC12</f>
        <v>0</v>
      </c>
      <c r="V77" s="156"/>
      <c r="W77" s="156"/>
      <c r="X77" s="156"/>
      <c r="Y77" s="156"/>
      <c r="Z77" s="156"/>
      <c r="AA77" s="14" t="s">
        <v>20</v>
      </c>
      <c r="AB77" s="154">
        <f>Q12</f>
        <v>0</v>
      </c>
      <c r="AC77" s="155"/>
      <c r="AD77" s="155"/>
      <c r="AE77" s="155"/>
      <c r="AF77" s="155"/>
      <c r="AG77" s="155"/>
      <c r="AH77" s="155"/>
      <c r="AI77" s="16"/>
      <c r="AJ77" s="16"/>
      <c r="AK77" s="16"/>
      <c r="AL77" s="32"/>
      <c r="AM77" s="13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s="48" customFormat="1" ht="13.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T78" s="1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3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s="48" customFormat="1" ht="45.75" customHeight="1">
      <c r="A79" s="175" t="s">
        <v>105</v>
      </c>
      <c r="B79" s="175"/>
      <c r="C79" s="175"/>
      <c r="D79" s="176" t="s">
        <v>7</v>
      </c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5" t="s">
        <v>8</v>
      </c>
      <c r="Y79" s="175"/>
      <c r="Z79" s="175"/>
      <c r="AA79" s="175" t="s">
        <v>35</v>
      </c>
      <c r="AB79" s="175"/>
      <c r="AC79" s="175"/>
      <c r="AD79" s="175" t="s">
        <v>32</v>
      </c>
      <c r="AE79" s="175"/>
      <c r="AF79" s="175"/>
      <c r="AG79" s="175" t="s">
        <v>33</v>
      </c>
      <c r="AH79" s="175"/>
      <c r="AI79" s="175"/>
      <c r="AJ79" s="175" t="s">
        <v>34</v>
      </c>
      <c r="AK79" s="175"/>
      <c r="AL79" s="175"/>
      <c r="AM79" s="13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s="23" customFormat="1" ht="49.5" customHeight="1">
      <c r="A80" s="115" t="s">
        <v>154</v>
      </c>
      <c r="B80" s="115"/>
      <c r="C80" s="115"/>
      <c r="D80" s="108" t="str">
        <f>VLOOKUP(A80,$BA$65:$BC$73,2,FALSE)</f>
        <v>котельных, в том числе передвижные транспортабельные и блочно-модульные, мощностью более 200 кВт (за каждый котел)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16">
        <v>1</v>
      </c>
      <c r="Y80" s="116"/>
      <c r="Z80" s="116"/>
      <c r="AA80" s="110">
        <f>VLOOKUP(A80,$BA$65:$BC$73,3,FALSE)</f>
        <v>334.08</v>
      </c>
      <c r="AB80" s="116"/>
      <c r="AC80" s="116"/>
      <c r="AD80" s="110">
        <f>X80*AA80</f>
        <v>334.08</v>
      </c>
      <c r="AE80" s="110"/>
      <c r="AF80" s="110"/>
      <c r="AG80" s="110">
        <f>ROUND(AD80*0.2,2)</f>
        <v>66.82</v>
      </c>
      <c r="AH80" s="110"/>
      <c r="AI80" s="110"/>
      <c r="AJ80" s="110">
        <f>AD80+AG80</f>
        <v>400.9</v>
      </c>
      <c r="AK80" s="110"/>
      <c r="AL80" s="110"/>
      <c r="AM80" s="1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</row>
    <row r="81" spans="1:52" s="23" customFormat="1" ht="78" customHeight="1">
      <c r="A81" s="115" t="s">
        <v>155</v>
      </c>
      <c r="B81" s="115"/>
      <c r="C81" s="115"/>
      <c r="D81" s="108" t="str">
        <f aca="true" t="shared" si="0" ref="D81:D88">VLOOKUP(A81,$BA$65:$BC$73,2,FALSE)</f>
        <v>паровых котлов с рабочим давлением более 0,07 МПа, водогрейных котлов с температурой нагрева воды выше 115 °С, термомасляных котлов теплопроизводительностью до 50 МВт (за каждый котел)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16">
        <v>1</v>
      </c>
      <c r="Y81" s="116"/>
      <c r="Z81" s="116"/>
      <c r="AA81" s="110">
        <f aca="true" t="shared" si="1" ref="AA81:AA88">VLOOKUP(A81,$BA$65:$BC$73,3,FALSE)</f>
        <v>460.8</v>
      </c>
      <c r="AB81" s="116"/>
      <c r="AC81" s="116"/>
      <c r="AD81" s="110">
        <f aca="true" t="shared" si="2" ref="AD81:AD88">X81*AA81</f>
        <v>460.8</v>
      </c>
      <c r="AE81" s="110"/>
      <c r="AF81" s="110"/>
      <c r="AG81" s="110">
        <f aca="true" t="shared" si="3" ref="AG81:AG88">ROUND(AD81*0.2,2)</f>
        <v>92.16</v>
      </c>
      <c r="AH81" s="110"/>
      <c r="AI81" s="110"/>
      <c r="AJ81" s="110">
        <f aca="true" t="shared" si="4" ref="AJ81:AJ88">AD81+AG81</f>
        <v>552.96</v>
      </c>
      <c r="AK81" s="110"/>
      <c r="AL81" s="110"/>
      <c r="AM81" s="1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</row>
    <row r="82" spans="1:52" s="23" customFormat="1" ht="51" customHeight="1">
      <c r="A82" s="115" t="s">
        <v>156</v>
      </c>
      <c r="B82" s="115"/>
      <c r="C82" s="115"/>
      <c r="D82" s="108" t="str">
        <f t="shared" si="0"/>
        <v>стационарно установленных сосудов, работающих под давлением, объемом до 50 м3 включительно (за каждый сосуд)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16">
        <v>1</v>
      </c>
      <c r="Y82" s="116"/>
      <c r="Z82" s="116"/>
      <c r="AA82" s="110">
        <f t="shared" si="1"/>
        <v>243.84</v>
      </c>
      <c r="AB82" s="116"/>
      <c r="AC82" s="116"/>
      <c r="AD82" s="110">
        <f t="shared" si="2"/>
        <v>243.84</v>
      </c>
      <c r="AE82" s="110"/>
      <c r="AF82" s="110"/>
      <c r="AG82" s="110">
        <f t="shared" si="3"/>
        <v>48.77</v>
      </c>
      <c r="AH82" s="110"/>
      <c r="AI82" s="110"/>
      <c r="AJ82" s="110">
        <f t="shared" si="4"/>
        <v>292.61</v>
      </c>
      <c r="AK82" s="110"/>
      <c r="AL82" s="110"/>
      <c r="AM82" s="1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</row>
    <row r="83" spans="1:52" s="23" customFormat="1" ht="64.5" customHeight="1">
      <c r="A83" s="115" t="s">
        <v>157</v>
      </c>
      <c r="B83" s="115"/>
      <c r="C83" s="115"/>
      <c r="D83" s="108" t="str">
        <f t="shared" si="0"/>
        <v>трубопроводов пара и гор. воды с  P- более 0,07 МПа и t- воды выше 115 °С I категории с номинальным d- более 70 мм, II и III категории с номинальным d- более 100 мм, до 100 м погонных включительно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16">
        <v>1</v>
      </c>
      <c r="Y83" s="116"/>
      <c r="Z83" s="116"/>
      <c r="AA83" s="110">
        <f t="shared" si="1"/>
        <v>211.2</v>
      </c>
      <c r="AB83" s="116"/>
      <c r="AC83" s="116"/>
      <c r="AD83" s="110">
        <f t="shared" si="2"/>
        <v>211.2</v>
      </c>
      <c r="AE83" s="110"/>
      <c r="AF83" s="110"/>
      <c r="AG83" s="110">
        <f t="shared" si="3"/>
        <v>42.24</v>
      </c>
      <c r="AH83" s="110"/>
      <c r="AI83" s="110"/>
      <c r="AJ83" s="110">
        <f t="shared" si="4"/>
        <v>253.44</v>
      </c>
      <c r="AK83" s="110"/>
      <c r="AL83" s="110"/>
      <c r="AM83" s="1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</row>
    <row r="84" spans="1:52" s="23" customFormat="1" ht="63" customHeight="1" hidden="1">
      <c r="A84" s="115"/>
      <c r="B84" s="115"/>
      <c r="C84" s="115"/>
      <c r="D84" s="108" t="e">
        <f t="shared" si="0"/>
        <v>#N/A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16">
        <v>1</v>
      </c>
      <c r="Y84" s="116"/>
      <c r="Z84" s="116"/>
      <c r="AA84" s="110" t="e">
        <f t="shared" si="1"/>
        <v>#N/A</v>
      </c>
      <c r="AB84" s="116"/>
      <c r="AC84" s="116"/>
      <c r="AD84" s="110" t="e">
        <f t="shared" si="2"/>
        <v>#N/A</v>
      </c>
      <c r="AE84" s="110"/>
      <c r="AF84" s="110"/>
      <c r="AG84" s="110" t="e">
        <f t="shared" si="3"/>
        <v>#N/A</v>
      </c>
      <c r="AH84" s="110"/>
      <c r="AI84" s="110"/>
      <c r="AJ84" s="110" t="e">
        <f t="shared" si="4"/>
        <v>#N/A</v>
      </c>
      <c r="AK84" s="110"/>
      <c r="AL84" s="110"/>
      <c r="AM84" s="1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</row>
    <row r="85" spans="1:52" s="23" customFormat="1" ht="63" customHeight="1" hidden="1">
      <c r="A85" s="115"/>
      <c r="B85" s="115"/>
      <c r="C85" s="115"/>
      <c r="D85" s="108" t="e">
        <f t="shared" si="0"/>
        <v>#N/A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16">
        <v>1</v>
      </c>
      <c r="Y85" s="116"/>
      <c r="Z85" s="116"/>
      <c r="AA85" s="110" t="e">
        <f t="shared" si="1"/>
        <v>#N/A</v>
      </c>
      <c r="AB85" s="116"/>
      <c r="AC85" s="116"/>
      <c r="AD85" s="110" t="e">
        <f t="shared" si="2"/>
        <v>#N/A</v>
      </c>
      <c r="AE85" s="110"/>
      <c r="AF85" s="110"/>
      <c r="AG85" s="110" t="e">
        <f t="shared" si="3"/>
        <v>#N/A</v>
      </c>
      <c r="AH85" s="110"/>
      <c r="AI85" s="110"/>
      <c r="AJ85" s="110" t="e">
        <f t="shared" si="4"/>
        <v>#N/A</v>
      </c>
      <c r="AK85" s="110"/>
      <c r="AL85" s="110"/>
      <c r="AM85" s="1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</row>
    <row r="86" spans="1:52" s="23" customFormat="1" ht="63" customHeight="1" hidden="1">
      <c r="A86" s="115"/>
      <c r="B86" s="115"/>
      <c r="C86" s="115"/>
      <c r="D86" s="108" t="e">
        <f t="shared" si="0"/>
        <v>#N/A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16">
        <v>1</v>
      </c>
      <c r="Y86" s="116"/>
      <c r="Z86" s="116"/>
      <c r="AA86" s="110" t="e">
        <f t="shared" si="1"/>
        <v>#N/A</v>
      </c>
      <c r="AB86" s="116"/>
      <c r="AC86" s="116"/>
      <c r="AD86" s="110" t="e">
        <f t="shared" si="2"/>
        <v>#N/A</v>
      </c>
      <c r="AE86" s="110"/>
      <c r="AF86" s="110"/>
      <c r="AG86" s="110" t="e">
        <f t="shared" si="3"/>
        <v>#N/A</v>
      </c>
      <c r="AH86" s="110"/>
      <c r="AI86" s="110"/>
      <c r="AJ86" s="110" t="e">
        <f t="shared" si="4"/>
        <v>#N/A</v>
      </c>
      <c r="AK86" s="110"/>
      <c r="AL86" s="110"/>
      <c r="AM86" s="1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</row>
    <row r="87" spans="1:52" s="23" customFormat="1" ht="63" customHeight="1" hidden="1">
      <c r="A87" s="115"/>
      <c r="B87" s="115"/>
      <c r="C87" s="115"/>
      <c r="D87" s="108" t="e">
        <f t="shared" si="0"/>
        <v>#N/A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16">
        <v>1</v>
      </c>
      <c r="Y87" s="116"/>
      <c r="Z87" s="116"/>
      <c r="AA87" s="110" t="e">
        <f t="shared" si="1"/>
        <v>#N/A</v>
      </c>
      <c r="AB87" s="116"/>
      <c r="AC87" s="116"/>
      <c r="AD87" s="110" t="e">
        <f t="shared" si="2"/>
        <v>#N/A</v>
      </c>
      <c r="AE87" s="110"/>
      <c r="AF87" s="110"/>
      <c r="AG87" s="110" t="e">
        <f t="shared" si="3"/>
        <v>#N/A</v>
      </c>
      <c r="AH87" s="110"/>
      <c r="AI87" s="110"/>
      <c r="AJ87" s="110" t="e">
        <f t="shared" si="4"/>
        <v>#N/A</v>
      </c>
      <c r="AK87" s="110"/>
      <c r="AL87" s="110"/>
      <c r="AM87" s="1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</row>
    <row r="88" spans="1:52" s="23" customFormat="1" ht="63" customHeight="1" hidden="1">
      <c r="A88" s="115"/>
      <c r="B88" s="115"/>
      <c r="C88" s="115"/>
      <c r="D88" s="108" t="e">
        <f t="shared" si="0"/>
        <v>#N/A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16">
        <v>1</v>
      </c>
      <c r="Y88" s="116"/>
      <c r="Z88" s="116"/>
      <c r="AA88" s="110" t="e">
        <f t="shared" si="1"/>
        <v>#N/A</v>
      </c>
      <c r="AB88" s="116"/>
      <c r="AC88" s="116"/>
      <c r="AD88" s="110" t="e">
        <f t="shared" si="2"/>
        <v>#N/A</v>
      </c>
      <c r="AE88" s="110"/>
      <c r="AF88" s="110"/>
      <c r="AG88" s="110" t="e">
        <f t="shared" si="3"/>
        <v>#N/A</v>
      </c>
      <c r="AH88" s="110"/>
      <c r="AI88" s="110"/>
      <c r="AJ88" s="110" t="e">
        <f t="shared" si="4"/>
        <v>#N/A</v>
      </c>
      <c r="AK88" s="110"/>
      <c r="AL88" s="110"/>
      <c r="AM88" s="1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</row>
    <row r="89" spans="1:52" s="48" customFormat="1" ht="27" customHeight="1" thickBo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4"/>
      <c r="U89" s="14"/>
      <c r="V89" s="17"/>
      <c r="W89" s="14"/>
      <c r="X89" s="19" t="s">
        <v>9</v>
      </c>
      <c r="Y89" s="14"/>
      <c r="Z89" s="14"/>
      <c r="AA89" s="29"/>
      <c r="AB89" s="29"/>
      <c r="AC89" s="29"/>
      <c r="AD89" s="123">
        <f>SUMIF(AD80:AF88,"&gt;0",AD80:AF88)</f>
        <v>1249.92</v>
      </c>
      <c r="AE89" s="123"/>
      <c r="AF89" s="123"/>
      <c r="AG89" s="123">
        <f>SUMIF(AG80:AI88,"&gt;0",AG80:AI88)</f>
        <v>249.99</v>
      </c>
      <c r="AH89" s="123"/>
      <c r="AI89" s="123"/>
      <c r="AJ89" s="123">
        <f>SUMIF(AJ80:AL88,"&gt;0",AJ80:AL88)</f>
        <v>1499.91</v>
      </c>
      <c r="AK89" s="123"/>
      <c r="AL89" s="123"/>
      <c r="AM89" s="13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52" s="48" customFormat="1" ht="12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5"/>
      <c r="T90" s="1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3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52" s="48" customFormat="1" ht="15.75" customHeight="1">
      <c r="A91" s="129" t="s">
        <v>10</v>
      </c>
      <c r="B91" s="129"/>
      <c r="C91" s="129"/>
      <c r="D91" s="129"/>
      <c r="E91" s="129"/>
      <c r="F91" s="129"/>
      <c r="G91" s="129"/>
      <c r="H91" s="153" t="str">
        <f>SUBSTITUTE(PROPER(INDEX(n_4,MID(TEXT(AJ89,n0),1,1)+1)&amp;INDEX(n0x,MID(TEXT(AJ89,n0),2,1)+1,MID(TEXT(AJ89,n0),3,1)+1)&amp;IF(-MID(TEXT(AJ89,n0),1,3),"миллиард"&amp;VLOOKUP(MID(TEXT(AJ89,n0),3,1)*AND(MID(TEXT(AJ89,n0),2,1)-1),мил,2),"")&amp;INDEX(n_4,MID(TEXT(AJ89,n0),4,1)+1)&amp;INDEX(n0x,MID(TEXT(AJ89,n0),5,1)+1,MID(TEXT(AJ89,n0),6,1)+1)&amp;IF(-MID(TEXT(AJ89,n0),4,3),"миллион"&amp;VLOOKUP(MID(TEXT(AJ89,n0),6,1)*AND(MID(TEXT(AJ89,n0),5,1)-1),мил,2),"")&amp;INDEX(n_4,MID(TEXT(AJ89,n0),7,1)+1)&amp;INDEX(n1x,MID(TEXT(AJ89,n0),8,1)+1,MID(TEXT(AJ89,n0),9,1)+1)&amp;IF(-MID(TEXT(AJ89,n0),7,3),VLOOKUP(MID(TEXT(AJ89,n0),9,1)*AND(MID(TEXT(AJ89,n0),8,1)-1),тыс,2),"")&amp;INDEX(n_4,MID(TEXT(AJ89,n0),10,1)+1)&amp;INDEX(n0x,MID(TEXT(AJ89,n0),11,1)+1,MID(TEXT(AJ89,n0),12,1)+1)),"z"," ")&amp;IF(TRUNC(TEXT(AJ89,n0)),"","Ноль ")&amp;"рубл"&amp;VLOOKUP(MOD(MAX(MOD(MID(TEXT(AJ89,n0),11,2)-11,100),9),10),{0,"ь ";1,"я ";4,"ей "},2)&amp;RIGHT(TEXT(AJ89,n0),2)&amp;" копе"&amp;VLOOKUP(MOD(MAX(MOD(RIGHT(TEXT(AJ89,n0),2)-11,100),9),10),{0,"йка";1,"йки";4,"ек"},2)</f>
        <v>Одна тысяча четыреста девяносто девять рублей 91 копейка</v>
      </c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40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</row>
    <row r="92" spans="1:52" s="48" customFormat="1" ht="18.75" customHeight="1">
      <c r="A92" s="129" t="s">
        <v>19</v>
      </c>
      <c r="B92" s="129"/>
      <c r="C92" s="129"/>
      <c r="D92" s="129"/>
      <c r="E92" s="129"/>
      <c r="F92" s="129"/>
      <c r="G92" s="129"/>
      <c r="H92" s="152" t="str">
        <f>SUBSTITUTE(PROPER(INDEX(n_4,MID(TEXT(AG89,n0),1,1)+1)&amp;INDEX(n0x,MID(TEXT(AG89,n0),2,1)+1,MID(TEXT(AG89,n0),3,1)+1)&amp;IF(-MID(TEXT(AG89,n0),1,3),"миллиард"&amp;VLOOKUP(MID(TEXT(AG89,n0),3,1)*AND(MID(TEXT(AG89,n0),2,1)-1),мил,2),"")&amp;INDEX(n_4,MID(TEXT(AG89,n0),4,1)+1)&amp;INDEX(n0x,MID(TEXT(AG89,n0),5,1)+1,MID(TEXT(AG89,n0),6,1)+1)&amp;IF(-MID(TEXT(AG89,n0),4,3),"миллион"&amp;VLOOKUP(MID(TEXT(AG89,n0),6,1)*AND(MID(TEXT(AG89,n0),5,1)-1),мил,2),"")&amp;INDEX(n_4,MID(TEXT(AG89,n0),7,1)+1)&amp;INDEX(n1x,MID(TEXT(AG89,n0),8,1)+1,MID(TEXT(AG89,n0),9,1)+1)&amp;IF(-MID(TEXT(AG89,n0),7,3),VLOOKUP(MID(TEXT(AG89,n0),9,1)*AND(MID(TEXT(AG89,n0),8,1)-1),тыс,2),"")&amp;INDEX(n_4,MID(TEXT(AG89,n0),10,1)+1)&amp;INDEX(n0x,MID(TEXT(AG89,n0),11,1)+1,MID(TEXT(AG89,n0),12,1)+1)),"z"," ")&amp;IF(TRUNC(TEXT(AG89,n0)),"","Ноль ")&amp;"рубл"&amp;VLOOKUP(MOD(MAX(MOD(MID(TEXT(AG89,n0),11,2)-11,100),9),10),{0,"ь ";1,"я ";4,"ей "},2)&amp;RIGHT(TEXT(AG89,n0),2)&amp;" копе"&amp;VLOOKUP(MOD(MAX(MOD(RIGHT(TEXT(AG89,n0),2)-11,100),9),10),{0,"йка";1,"йки";4,"ек"},2)</f>
        <v>Двести сорок девять рублей 99 копеек</v>
      </c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40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1:52" s="48" customFormat="1" ht="6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1"/>
      <c r="T93" s="41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1:51" s="48" customFormat="1" ht="16.5" customHeight="1">
      <c r="A94" s="127" t="s">
        <v>29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</row>
    <row r="95" spans="1:51" s="48" customFormat="1" ht="15.75" customHeight="1">
      <c r="A95" s="127" t="s">
        <v>21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40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</row>
    <row r="96" spans="1:51" s="48" customFormat="1" ht="29.25" customHeight="1">
      <c r="A96" s="127" t="s">
        <v>28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40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</row>
    <row r="97" spans="1:51" s="48" customFormat="1" ht="93.75" customHeight="1">
      <c r="A97" s="144" t="str">
        <f>VLOOKUP($W$6,$BA$2:$BG$29,3,0)</f>
        <v>Заместитель начальника Бобруйского 
межрайонного отдела Могилевского областного 
управления Госпромнадзора
___________________________ Н.В.Дроздова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41"/>
      <c r="T97" s="41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</row>
    <row r="98" spans="1:242" s="60" customFormat="1" ht="13.5" customHeight="1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41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</row>
    <row r="99" spans="1:51" s="48" customFormat="1" ht="25.5" customHeight="1">
      <c r="A99" s="40" t="s">
        <v>12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41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3"/>
      <c r="AG99" s="143"/>
      <c r="AH99" s="143"/>
      <c r="AI99" s="143"/>
      <c r="AJ99" s="143"/>
      <c r="AK99" s="143"/>
      <c r="AL99" s="143"/>
      <c r="AM99" s="40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</row>
    <row r="100" spans="1:242" s="48" customFormat="1" ht="6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1"/>
      <c r="T100" s="41"/>
      <c r="U100" s="40"/>
      <c r="V100" s="40"/>
      <c r="W100" s="40"/>
      <c r="X100" s="40"/>
      <c r="Y100" s="2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9"/>
      <c r="AY100" s="39"/>
      <c r="BD100" s="77"/>
      <c r="BE100" s="77"/>
      <c r="BF100" s="62"/>
      <c r="BG100" s="62"/>
      <c r="BH100" s="62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</row>
    <row r="101" spans="1:242" s="48" customFormat="1" ht="15" customHeight="1">
      <c r="A101" s="186" t="s">
        <v>0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94"/>
      <c r="Q101" s="94"/>
      <c r="R101" s="187" t="s">
        <v>1</v>
      </c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94"/>
      <c r="AL101" s="94"/>
      <c r="AM101" s="13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9"/>
      <c r="AY101" s="39"/>
      <c r="BD101" s="77"/>
      <c r="BE101" s="77"/>
      <c r="BF101" s="62"/>
      <c r="BG101" s="62"/>
      <c r="BH101" s="62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</row>
    <row r="102" spans="1:60" s="48" customFormat="1" ht="13.5" customHeight="1">
      <c r="A102" s="183" t="str">
        <f>VLOOKUP($W$6,$BA$2:$BG$29,2,0)</f>
        <v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71"/>
      <c r="R102" s="185" t="str">
        <f>I73</f>
        <v>Указать наименование организации, заключившей долгосрочный договор (вместо данного текста)</v>
      </c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95"/>
      <c r="AM102" s="13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9"/>
      <c r="AY102" s="39"/>
      <c r="BD102" s="77"/>
      <c r="BE102" s="77"/>
      <c r="BF102" s="61"/>
      <c r="BG102" s="61"/>
      <c r="BH102" s="61"/>
    </row>
    <row r="103" spans="1:60" s="48" customFormat="1" ht="29.25" customHeight="1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71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95"/>
      <c r="AM103" s="13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9"/>
      <c r="AY103" s="39"/>
      <c r="BD103" s="77"/>
      <c r="BE103" s="77"/>
      <c r="BF103" s="61"/>
      <c r="BG103" s="61"/>
      <c r="BH103" s="61"/>
    </row>
    <row r="104" spans="1:60" s="48" customFormat="1" ht="14.25" customHeight="1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71"/>
      <c r="R104" s="182" t="s">
        <v>24</v>
      </c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21"/>
      <c r="AM104" s="21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9"/>
      <c r="AY104" s="39"/>
      <c r="AZ104" s="39"/>
      <c r="BD104" s="77"/>
      <c r="BE104" s="77"/>
      <c r="BF104" s="61"/>
      <c r="BG104" s="61"/>
      <c r="BH104" s="61"/>
    </row>
    <row r="105" spans="1:60" s="48" customFormat="1" ht="31.5" customHeight="1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71"/>
      <c r="R105" s="182">
        <f>I74</f>
        <v>0</v>
      </c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98"/>
      <c r="AM105" s="13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9"/>
      <c r="AY105" s="39"/>
      <c r="AZ105" s="39"/>
      <c r="BD105" s="77"/>
      <c r="BE105" s="77"/>
      <c r="BF105" s="61"/>
      <c r="BG105" s="61"/>
      <c r="BH105" s="61"/>
    </row>
    <row r="106" spans="1:60" s="48" customFormat="1" ht="7.5" customHeight="1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71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98"/>
      <c r="AM106" s="13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9"/>
      <c r="AY106" s="39"/>
      <c r="AZ106" s="39"/>
      <c r="BD106" s="77"/>
      <c r="BE106" s="77"/>
      <c r="BF106" s="61"/>
      <c r="BG106" s="61"/>
      <c r="BH106" s="61"/>
    </row>
    <row r="107" spans="1:60" s="48" customFormat="1" ht="13.5" customHeight="1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71"/>
      <c r="R107" s="182" t="s">
        <v>25</v>
      </c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97"/>
      <c r="AM107" s="13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9"/>
      <c r="AY107" s="39"/>
      <c r="AZ107" s="39"/>
      <c r="BD107" s="77"/>
      <c r="BE107" s="77"/>
      <c r="BF107" s="61"/>
      <c r="BG107" s="61"/>
      <c r="BH107" s="61"/>
    </row>
    <row r="108" spans="1:242" s="92" customFormat="1" ht="51" customHeight="1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71"/>
      <c r="R108" s="182">
        <f>I75</f>
        <v>0</v>
      </c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97"/>
      <c r="AM108" s="97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4"/>
      <c r="AY108" s="74"/>
      <c r="AZ108" s="74"/>
      <c r="BA108" s="48"/>
      <c r="BB108" s="48"/>
      <c r="BC108" s="48"/>
      <c r="BD108" s="77"/>
      <c r="BE108" s="77"/>
      <c r="BF108" s="77"/>
      <c r="BG108" s="77"/>
      <c r="BH108" s="7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</row>
    <row r="109" spans="1:242" s="48" customFormat="1" ht="9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</row>
    <row r="110" spans="1:52" s="48" customFormat="1" ht="1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8" t="s">
        <v>2</v>
      </c>
      <c r="O110" s="138"/>
      <c r="P110" s="138"/>
      <c r="Q110" s="138"/>
      <c r="R110" s="138"/>
      <c r="S110" s="147">
        <f>AF64</f>
        <v>0</v>
      </c>
      <c r="T110" s="147"/>
      <c r="U110" s="147"/>
      <c r="V110" s="147"/>
      <c r="W110" s="147"/>
      <c r="X110" s="147"/>
      <c r="Y110" s="147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3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1:55" s="48" customFormat="1" ht="13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3"/>
      <c r="N111" s="17" t="s">
        <v>3</v>
      </c>
      <c r="O111" s="14"/>
      <c r="P111" s="14"/>
      <c r="Q111" s="14"/>
      <c r="R111" s="14"/>
      <c r="S111" s="15"/>
      <c r="T111" s="1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3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63"/>
      <c r="BB111" s="63"/>
      <c r="BC111" s="63"/>
    </row>
    <row r="112" spans="1:52" s="48" customFormat="1" ht="13.5" customHeight="1">
      <c r="A112" s="18"/>
      <c r="B112" s="139" t="s">
        <v>30</v>
      </c>
      <c r="C112" s="139"/>
      <c r="D112" s="139"/>
      <c r="E112" s="139"/>
      <c r="F112" s="139"/>
      <c r="G112" s="139"/>
      <c r="H112" s="139"/>
      <c r="I112" s="139"/>
      <c r="J112" s="139"/>
      <c r="K112" s="139"/>
      <c r="L112" s="145">
        <f>AB77</f>
        <v>0</v>
      </c>
      <c r="M112" s="146"/>
      <c r="N112" s="146"/>
      <c r="O112" s="146"/>
      <c r="P112" s="146"/>
      <c r="Q112" s="146"/>
      <c r="R112" s="146"/>
      <c r="S112" s="146"/>
      <c r="T112" s="146"/>
      <c r="U112" s="14" t="s">
        <v>6</v>
      </c>
      <c r="V112" s="14"/>
      <c r="W112" s="140">
        <f>U77</f>
        <v>0</v>
      </c>
      <c r="X112" s="140"/>
      <c r="Y112" s="140"/>
      <c r="Z112" s="140"/>
      <c r="AA112" s="140"/>
      <c r="AB112" s="140"/>
      <c r="AC112" s="33" t="e">
        <f>#REF!</f>
        <v>#REF!</v>
      </c>
      <c r="AD112" s="14"/>
      <c r="AE112" s="14"/>
      <c r="AF112" s="14"/>
      <c r="AG112" s="14"/>
      <c r="AH112" s="14"/>
      <c r="AI112" s="14"/>
      <c r="AJ112" s="14"/>
      <c r="AK112" s="14"/>
      <c r="AL112" s="14"/>
      <c r="AM112" s="13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s="48" customFormat="1" ht="22.5" customHeight="1">
      <c r="A113" s="17" t="s">
        <v>4</v>
      </c>
      <c r="B113" s="137"/>
      <c r="C113" s="137"/>
      <c r="D113" s="17" t="s">
        <v>4</v>
      </c>
      <c r="E113" s="136"/>
      <c r="F113" s="136"/>
      <c r="G113" s="136"/>
      <c r="H113" s="136"/>
      <c r="I113" s="136"/>
      <c r="J113" s="136"/>
      <c r="K113" s="136"/>
      <c r="L113" s="37" t="s">
        <v>5</v>
      </c>
      <c r="M113" s="14"/>
      <c r="N113" s="14"/>
      <c r="O113" s="34"/>
      <c r="P113" s="34"/>
      <c r="Q113" s="34"/>
      <c r="R113" s="34"/>
      <c r="S113" s="34"/>
      <c r="T113" s="34"/>
      <c r="U113" s="14"/>
      <c r="V113" s="14"/>
      <c r="W113" s="28"/>
      <c r="X113" s="28"/>
      <c r="Y113" s="28"/>
      <c r="Z113" s="28"/>
      <c r="AA113" s="28"/>
      <c r="AB113" s="28"/>
      <c r="AC113" s="28"/>
      <c r="AD113" s="14"/>
      <c r="AE113" s="14"/>
      <c r="AF113" s="14"/>
      <c r="AG113" s="14"/>
      <c r="AH113" s="14"/>
      <c r="AI113" s="14"/>
      <c r="AJ113" s="14"/>
      <c r="AK113" s="14"/>
      <c r="AL113" s="14"/>
      <c r="AM113" s="13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1:55" s="32" customFormat="1" ht="13.5" customHeight="1">
      <c r="A114" s="141" t="s">
        <v>36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3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48"/>
      <c r="BB114" s="48"/>
      <c r="BC114" s="48"/>
    </row>
    <row r="115" spans="1:242" s="32" customFormat="1" ht="7.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5"/>
      <c r="T115" s="1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3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48"/>
      <c r="BB115" s="48"/>
      <c r="BC115" s="48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  <c r="HP115" s="65"/>
      <c r="HQ115" s="65"/>
      <c r="HR115" s="65"/>
      <c r="HS115" s="65"/>
      <c r="HT115" s="65"/>
      <c r="HU115" s="65"/>
      <c r="HV115" s="65"/>
      <c r="HW115" s="65"/>
      <c r="HX115" s="65"/>
      <c r="HY115" s="65"/>
      <c r="HZ115" s="65"/>
      <c r="IA115" s="65"/>
      <c r="IB115" s="65"/>
      <c r="IC115" s="65"/>
      <c r="ID115" s="65"/>
      <c r="IE115" s="65"/>
      <c r="IF115" s="65"/>
      <c r="IG115" s="65"/>
      <c r="IH115" s="65"/>
    </row>
    <row r="116" spans="1:52" s="32" customFormat="1" ht="38.25" customHeight="1">
      <c r="A116" s="175" t="s">
        <v>105</v>
      </c>
      <c r="B116" s="175"/>
      <c r="C116" s="175"/>
      <c r="D116" s="176" t="s">
        <v>7</v>
      </c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5" t="s">
        <v>8</v>
      </c>
      <c r="Y116" s="175"/>
      <c r="Z116" s="175"/>
      <c r="AA116" s="175" t="s">
        <v>35</v>
      </c>
      <c r="AB116" s="175"/>
      <c r="AC116" s="175"/>
      <c r="AD116" s="175" t="s">
        <v>32</v>
      </c>
      <c r="AE116" s="175"/>
      <c r="AF116" s="175"/>
      <c r="AG116" s="175" t="s">
        <v>33</v>
      </c>
      <c r="AH116" s="175"/>
      <c r="AI116" s="175"/>
      <c r="AJ116" s="175" t="s">
        <v>34</v>
      </c>
      <c r="AK116" s="175"/>
      <c r="AL116" s="175"/>
      <c r="AM116" s="13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1:55" s="32" customFormat="1" ht="50.25" customHeight="1">
      <c r="A117" s="105" t="str">
        <f>A80</f>
        <v>8.2.1.</v>
      </c>
      <c r="B117" s="106"/>
      <c r="C117" s="107"/>
      <c r="D117" s="108" t="str">
        <f>D80</f>
        <v>котельных, в том числе передвижные транспортабельные и блочно-модульные, мощностью более 200 кВт (за каждый котел)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9">
        <f>X80</f>
        <v>1</v>
      </c>
      <c r="Y117" s="109"/>
      <c r="Z117" s="109"/>
      <c r="AA117" s="110">
        <f>AA80</f>
        <v>334.08</v>
      </c>
      <c r="AB117" s="110"/>
      <c r="AC117" s="110"/>
      <c r="AD117" s="110">
        <f>X117*AA117</f>
        <v>334.08</v>
      </c>
      <c r="AE117" s="110"/>
      <c r="AF117" s="110"/>
      <c r="AG117" s="110">
        <f>ROUND(AD117*0.2,2)</f>
        <v>66.82</v>
      </c>
      <c r="AH117" s="110"/>
      <c r="AI117" s="110"/>
      <c r="AJ117" s="102">
        <f>AD117+AG117</f>
        <v>400.9</v>
      </c>
      <c r="AK117" s="103"/>
      <c r="AL117" s="104"/>
      <c r="AM117" s="13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65"/>
      <c r="BB117" s="65"/>
      <c r="BC117" s="65"/>
    </row>
    <row r="118" spans="1:52" s="32" customFormat="1" ht="63.75" customHeight="1">
      <c r="A118" s="105" t="str">
        <f>A81</f>
        <v>8.2.2.</v>
      </c>
      <c r="B118" s="106"/>
      <c r="C118" s="107"/>
      <c r="D118" s="108" t="str">
        <f>D81</f>
        <v>паровых котлов с рабочим давлением более 0,07 МПа, водогрейных котлов с температурой нагрева воды выше 115 °С, термомасляных котлов теплопроизводительностью до 50 МВт (за каждый котел)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9">
        <f>X81</f>
        <v>1</v>
      </c>
      <c r="Y118" s="109"/>
      <c r="Z118" s="109"/>
      <c r="AA118" s="110">
        <f>AA81</f>
        <v>460.8</v>
      </c>
      <c r="AB118" s="110"/>
      <c r="AC118" s="110"/>
      <c r="AD118" s="110">
        <f>X118*AA118</f>
        <v>460.8</v>
      </c>
      <c r="AE118" s="110"/>
      <c r="AF118" s="110"/>
      <c r="AG118" s="110">
        <f>ROUND(AD118*0.2,2)</f>
        <v>92.16</v>
      </c>
      <c r="AH118" s="110"/>
      <c r="AI118" s="110"/>
      <c r="AJ118" s="102">
        <f>AD118+AG118</f>
        <v>552.96</v>
      </c>
      <c r="AK118" s="103"/>
      <c r="AL118" s="104"/>
      <c r="AM118" s="13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</row>
    <row r="119" spans="1:52" s="32" customFormat="1" ht="50.25" customHeight="1">
      <c r="A119" s="105" t="str">
        <f>A82</f>
        <v>8.2.3.</v>
      </c>
      <c r="B119" s="106"/>
      <c r="C119" s="107"/>
      <c r="D119" s="108" t="str">
        <f>D82</f>
        <v>стационарно установленных сосудов, работающих под давлением, объемом до 50 м3 включительно (за каждый сосуд)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9">
        <f>X82</f>
        <v>1</v>
      </c>
      <c r="Y119" s="109"/>
      <c r="Z119" s="109"/>
      <c r="AA119" s="110">
        <f>AA82</f>
        <v>243.84</v>
      </c>
      <c r="AB119" s="110"/>
      <c r="AC119" s="110"/>
      <c r="AD119" s="110">
        <f>X119*AA119</f>
        <v>243.84</v>
      </c>
      <c r="AE119" s="110"/>
      <c r="AF119" s="110"/>
      <c r="AG119" s="110">
        <f>ROUND(AD119*0.2,2)</f>
        <v>48.77</v>
      </c>
      <c r="AH119" s="110"/>
      <c r="AI119" s="110"/>
      <c r="AJ119" s="102">
        <f>AD119+AG119</f>
        <v>292.61</v>
      </c>
      <c r="AK119" s="103"/>
      <c r="AL119" s="104"/>
      <c r="AM119" s="13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</row>
    <row r="120" spans="1:52" s="32" customFormat="1" ht="66.75" customHeight="1">
      <c r="A120" s="105" t="str">
        <f>A83</f>
        <v>8.2.4.</v>
      </c>
      <c r="B120" s="106"/>
      <c r="C120" s="107"/>
      <c r="D120" s="108" t="str">
        <f>D83</f>
        <v>трубопроводов пара и гор. воды с  P- более 0,07 МПа и t- воды выше 115 °С I категории с номинальным d- более 70 мм, II и III категории с номинальным d- более 100 мм, до 100 м погонных включительно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9">
        <f>X83</f>
        <v>1</v>
      </c>
      <c r="Y120" s="109"/>
      <c r="Z120" s="109"/>
      <c r="AA120" s="110">
        <f>AA83</f>
        <v>211.2</v>
      </c>
      <c r="AB120" s="110"/>
      <c r="AC120" s="110"/>
      <c r="AD120" s="110">
        <f>X120*AA120</f>
        <v>211.2</v>
      </c>
      <c r="AE120" s="110"/>
      <c r="AF120" s="110"/>
      <c r="AG120" s="110">
        <f>ROUND(AD120*0.2,2)</f>
        <v>42.24</v>
      </c>
      <c r="AH120" s="110"/>
      <c r="AI120" s="110"/>
      <c r="AJ120" s="102">
        <f>AD120+AG120</f>
        <v>253.44</v>
      </c>
      <c r="AK120" s="103"/>
      <c r="AL120" s="104"/>
      <c r="AM120" s="13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</row>
    <row r="121" spans="1:55" s="32" customFormat="1" ht="18" customHeight="1" thickBo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5"/>
      <c r="T121" s="14"/>
      <c r="U121" s="14"/>
      <c r="V121" s="14"/>
      <c r="W121" s="14"/>
      <c r="X121" s="76" t="s">
        <v>9</v>
      </c>
      <c r="Y121" s="75"/>
      <c r="Z121" s="75"/>
      <c r="AA121" s="75"/>
      <c r="AB121" s="75"/>
      <c r="AC121" s="75"/>
      <c r="AD121" s="123">
        <f>SUMIF(AD117:AF120,"&gt;0",AD117:AF120)</f>
        <v>1249.92</v>
      </c>
      <c r="AE121" s="123"/>
      <c r="AF121" s="123"/>
      <c r="AG121" s="123">
        <f>SUMIF(AG117:AI120,"&gt;0",AG117:AI120)</f>
        <v>249.99</v>
      </c>
      <c r="AH121" s="123"/>
      <c r="AI121" s="123"/>
      <c r="AJ121" s="123">
        <f>SUMIF(AJ117:AL120,"&gt;0",AJ117:AL120)</f>
        <v>1499.91</v>
      </c>
      <c r="AK121" s="123"/>
      <c r="AL121" s="123"/>
      <c r="AM121" s="13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64"/>
      <c r="BB121" s="64"/>
      <c r="BC121" s="64"/>
    </row>
    <row r="122" spans="1:52" s="32" customFormat="1" ht="16.5" customHeight="1">
      <c r="A122" s="129" t="s">
        <v>37</v>
      </c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40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</row>
    <row r="123" spans="1:52" s="32" customFormat="1" ht="20.25" customHeight="1">
      <c r="A123" s="117" t="s">
        <v>31</v>
      </c>
      <c r="B123" s="117"/>
      <c r="C123" s="117"/>
      <c r="D123" s="117"/>
      <c r="E123" s="117"/>
      <c r="F123" s="117"/>
      <c r="G123" s="117"/>
      <c r="H123" s="128" t="str">
        <f>SUBSTITUTE(PROPER(INDEX(n_4,MID(TEXT(AJ121,n0),1,1)+1)&amp;INDEX(n0x,MID(TEXT(AJ121,n0),2,1)+1,MID(TEXT(AJ121,n0),3,1)+1)&amp;IF(-MID(TEXT(AJ121,n0),1,3),"миллиард"&amp;VLOOKUP(MID(TEXT(AJ121,n0),3,1)*AND(MID(TEXT(AJ121,n0),2,1)-1),мил,2),"")&amp;INDEX(n_4,MID(TEXT(AJ121,n0),4,1)+1)&amp;INDEX(n0x,MID(TEXT(AJ121,n0),5,1)+1,MID(TEXT(AJ121,n0),6,1)+1)&amp;IF(-MID(TEXT(AJ121,n0),4,3),"миллион"&amp;VLOOKUP(MID(TEXT(AJ121,n0),6,1)*AND(MID(TEXT(AJ121,n0),5,1)-1),мил,2),"")&amp;INDEX(n_4,MID(TEXT(AJ121,n0),7,1)+1)&amp;INDEX(n1x,MID(TEXT(AJ121,n0),8,1)+1,MID(TEXT(AJ121,n0),9,1)+1)&amp;IF(-MID(TEXT(AJ121,n0),7,3),VLOOKUP(MID(TEXT(AJ121,n0),9,1)*AND(MID(TEXT(AJ121,n0),8,1)-1),тыс,2),"")&amp;INDEX(n_4,MID(TEXT(AJ121,n0),10,1)+1)&amp;INDEX(n0x,MID(TEXT(AJ121,n0),11,1)+1,MID(TEXT(AJ121,n0),12,1)+1)),"z"," ")&amp;IF(TRUNC(TEXT(AJ121,n0)),"","Ноль ")&amp;"рубл"&amp;VLOOKUP(MOD(MAX(MOD(MID(TEXT(AJ121,n0),11,2)-11,100),9),10),{0,"ь ";1,"я ";4,"ей "},2)&amp;RIGHT(TEXT(AJ121,n0),2)&amp;" копе"&amp;VLOOKUP(MOD(MAX(MOD(RIGHT(TEXT(AJ121,n0),2)-11,100),9),10),{0,"йка";1,"йки";4,"ек"},2)</f>
        <v>Одна тысяча четыреста девяносто девять рублей 91 копейка</v>
      </c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3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</row>
    <row r="124" spans="1:52" s="32" customFormat="1" ht="22.5" customHeight="1">
      <c r="A124" s="14" t="s">
        <v>19</v>
      </c>
      <c r="B124" s="14"/>
      <c r="C124" s="14"/>
      <c r="D124" s="14"/>
      <c r="E124" s="14"/>
      <c r="F124" s="14"/>
      <c r="G124" s="14"/>
      <c r="H124" s="135" t="str">
        <f>SUBSTITUTE(PROPER(INDEX(n_4,MID(TEXT(AG121,n0),1,1)+1)&amp;INDEX(n0x,MID(TEXT(AG121,n0),2,1)+1,MID(TEXT(AG121,n0),3,1)+1)&amp;IF(-MID(TEXT(AG121,n0),1,3),"миллиард"&amp;VLOOKUP(MID(TEXT(AG121,n0),3,1)*AND(MID(TEXT(AG121,n0),2,1)-1),мил,2),"")&amp;INDEX(n_4,MID(TEXT(AG121,n0),4,1)+1)&amp;INDEX(n0x,MID(TEXT(AG121,n0),5,1)+1,MID(TEXT(AG121,n0),6,1)+1)&amp;IF(-MID(TEXT(AG121,n0),4,3),"миллион"&amp;VLOOKUP(MID(TEXT(AG121,n0),6,1)*AND(MID(TEXT(AG121,n0),5,1)-1),мил,2),"")&amp;INDEX(n_4,MID(TEXT(AG121,n0),7,1)+1)&amp;INDEX(n1x,MID(TEXT(AG121,n0),8,1)+1,MID(TEXT(AG121,n0),9,1)+1)&amp;IF(-MID(TEXT(AG121,n0),7,3),VLOOKUP(MID(TEXT(AG121,n0),9,1)*AND(MID(TEXT(AG121,n0),8,1)-1),тыс,2),"")&amp;INDEX(n_4,MID(TEXT(AG121,n0),10,1)+1)&amp;INDEX(n0x,MID(TEXT(AG121,n0),11,1)+1,MID(TEXT(AG121,n0),12,1)+1)),"z"," ")&amp;IF(TRUNC(TEXT(AG121,n0)),"","Ноль ")&amp;"рубл"&amp;VLOOKUP(MOD(MAX(MOD(MID(TEXT(AG121,n0),11,2)-11,100),9),10),{0,"ь ";1,"я ";4,"ей "},2)&amp;RIGHT(TEXT(AG121,n0),2)&amp;" копе"&amp;VLOOKUP(MOD(MAX(MOD(RIGHT(TEXT(AG121,n0),2)-11,100),9),10),{0,"йка";1,"йки";4,"ек"},2)</f>
        <v>Двести сорок девять рублей 99 копеек</v>
      </c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</row>
    <row r="125" spans="1:52" s="32" customFormat="1" ht="18.75" customHeight="1">
      <c r="A125" s="129" t="s">
        <v>51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3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</row>
    <row r="126" spans="1:52" s="32" customFormat="1" ht="17.25" customHeight="1">
      <c r="A126" s="117" t="s">
        <v>38</v>
      </c>
      <c r="B126" s="117"/>
      <c r="C126" s="117"/>
      <c r="D126" s="117"/>
      <c r="E126" s="117"/>
      <c r="F126" s="117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3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</row>
    <row r="127" spans="1:242" s="85" customFormat="1" ht="12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5"/>
      <c r="T127" s="1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3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  <c r="IH127" s="64"/>
    </row>
    <row r="128" spans="1:52" s="32" customFormat="1" ht="21" customHeight="1">
      <c r="A128" s="14"/>
      <c r="B128" s="14"/>
      <c r="C128" s="14"/>
      <c r="D128" s="14"/>
      <c r="E128" s="14"/>
      <c r="F128" s="17" t="s">
        <v>0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5"/>
      <c r="T128" s="15"/>
      <c r="U128" s="14"/>
      <c r="V128" s="14"/>
      <c r="W128" s="14"/>
      <c r="X128" s="14"/>
      <c r="Y128" s="17" t="s">
        <v>1</v>
      </c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3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</row>
    <row r="129" spans="1:52" s="32" customFormat="1" ht="11.25" customHeight="1">
      <c r="A129" s="100" t="str">
        <f>A97</f>
        <v>Заместитель начальника Бобруйского 
межрайонного отдела Могилевского областного 
управления Госпромнадзора
___________________________ Н.В.Дроздова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5"/>
      <c r="U129" s="14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</row>
    <row r="130" spans="1:242" s="32" customFormat="1" ht="1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5"/>
      <c r="U130" s="14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</row>
    <row r="131" spans="1:52" s="32" customFormat="1" ht="15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5"/>
      <c r="U131" s="14"/>
      <c r="V131" s="14"/>
      <c r="W131" s="14"/>
      <c r="X131" s="14"/>
      <c r="Y131" s="14"/>
      <c r="Z131" s="14"/>
      <c r="AA131" s="31" t="s">
        <v>39</v>
      </c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3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</row>
    <row r="132" spans="1:55" s="32" customFormat="1" ht="15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5"/>
      <c r="U132" s="14"/>
      <c r="V132" s="132"/>
      <c r="W132" s="132"/>
      <c r="X132" s="132"/>
      <c r="Y132" s="132"/>
      <c r="Z132" s="132"/>
      <c r="AA132" s="132"/>
      <c r="AB132" s="132"/>
      <c r="AC132" s="132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66"/>
      <c r="BB132" s="66"/>
      <c r="BC132" s="66"/>
    </row>
    <row r="133" spans="1:52" s="32" customFormat="1" ht="1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5"/>
      <c r="U133" s="14"/>
      <c r="V133" s="14" t="s">
        <v>11</v>
      </c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30" t="s">
        <v>23</v>
      </c>
      <c r="AH133" s="14"/>
      <c r="AI133" s="14"/>
      <c r="AJ133" s="14"/>
      <c r="AK133" s="14"/>
      <c r="AL133" s="14"/>
      <c r="AM133" s="13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</row>
    <row r="134" spans="1:52" s="32" customFormat="1" ht="15">
      <c r="A134" s="14"/>
      <c r="B134" s="14"/>
      <c r="C134" s="14"/>
      <c r="D134" s="14"/>
      <c r="E134" s="14" t="s">
        <v>12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5"/>
      <c r="T134" s="15"/>
      <c r="U134" s="14"/>
      <c r="V134" s="14"/>
      <c r="W134" s="14"/>
      <c r="X134" s="14"/>
      <c r="Y134" s="14"/>
      <c r="AA134" s="14"/>
      <c r="AB134" s="14" t="s">
        <v>12</v>
      </c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3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</row>
    <row r="135" spans="1:52" s="32" customFormat="1" ht="1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</row>
    <row r="136" spans="2:52" s="32" customFormat="1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</row>
    <row r="137" spans="2:52" s="32" customFormat="1" ht="15" customHeight="1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</row>
    <row r="138" spans="2:52" s="32" customFormat="1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</row>
    <row r="139" spans="2:52" s="32" customFormat="1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</row>
    <row r="140" spans="2:52" s="32" customFormat="1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</row>
    <row r="141" spans="2:52" s="32" customFormat="1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</row>
    <row r="142" spans="2:52" s="32" customFormat="1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</row>
    <row r="143" spans="2:52" s="32" customFormat="1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</row>
    <row r="144" spans="2:52" s="32" customFormat="1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</row>
    <row r="145" spans="2:52" s="32" customFormat="1" ht="25.5" customHeight="1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</row>
    <row r="146" spans="40:52" s="32" customFormat="1" ht="33" customHeight="1"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</row>
    <row r="147" spans="40:52" s="32" customFormat="1" ht="4.5" customHeight="1"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</row>
    <row r="148" spans="40:52" s="32" customFormat="1" ht="54.75" customHeight="1"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</row>
    <row r="149" spans="40:52" s="32" customFormat="1" ht="62.25" customHeight="1"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</row>
    <row r="150" spans="40:52" s="32" customFormat="1" ht="62.25" customHeight="1"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</row>
    <row r="151" spans="40:52" s="32" customFormat="1" ht="27.75" customHeight="1"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</row>
    <row r="152" spans="40:52" s="32" customFormat="1" ht="27.75" customHeight="1"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</row>
    <row r="153" spans="40:52" s="32" customFormat="1" ht="27.75" customHeight="1"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</row>
    <row r="154" spans="40:52" s="32" customFormat="1" ht="27.75" customHeight="1"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</row>
    <row r="155" spans="40:52" s="32" customFormat="1" ht="27.75" customHeight="1"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</row>
    <row r="156" spans="40:52" s="32" customFormat="1" ht="27.75" customHeight="1"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</row>
    <row r="157" spans="40:52" s="32" customFormat="1" ht="27.75" customHeight="1"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</row>
    <row r="158" spans="40:52" s="32" customFormat="1" ht="15"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</row>
    <row r="159" spans="40:52" s="64" customFormat="1" ht="15" customHeight="1"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</row>
    <row r="160" spans="40:52" s="32" customFormat="1" ht="19.5" customHeight="1"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</row>
    <row r="161" spans="40:52" s="32" customFormat="1" ht="19.5" customHeight="1"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</row>
    <row r="162" spans="40:52" s="32" customFormat="1" ht="15" customHeight="1"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</row>
    <row r="163" spans="40:52" s="32" customFormat="1" ht="12.75" customHeight="1"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</row>
    <row r="164" spans="40:52" s="32" customFormat="1" ht="3.75" customHeight="1"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</row>
    <row r="165" spans="40:52" s="32" customFormat="1" ht="15"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</row>
    <row r="166" spans="40:52" s="32" customFormat="1" ht="19.5" customHeight="1"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</row>
    <row r="167" spans="40:52" s="32" customFormat="1" ht="17.25" customHeight="1"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40:52" s="32" customFormat="1" ht="10.5" customHeight="1"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40:52" s="32" customFormat="1" ht="8.25" customHeight="1"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</row>
    <row r="170" spans="40:52" s="32" customFormat="1" ht="9.75" customHeight="1"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</row>
    <row r="171" spans="40:52" s="32" customFormat="1" ht="15"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</row>
    <row r="172" spans="40:52" s="32" customFormat="1" ht="6" customHeight="1"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</row>
    <row r="173" spans="1:52" s="32" customFormat="1" ht="5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5"/>
      <c r="T173" s="1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3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</row>
    <row r="174" spans="1:52" s="32" customFormat="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5"/>
      <c r="T174" s="1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3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</row>
    <row r="175" spans="40:52" s="32" customFormat="1" ht="16.5" customHeight="1"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</row>
    <row r="176" spans="40:52" s="32" customFormat="1" ht="19.5" customHeight="1"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</row>
    <row r="177" spans="40:52" s="32" customFormat="1" ht="21" customHeight="1"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</row>
    <row r="178" spans="40:52" s="32" customFormat="1" ht="15"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</row>
    <row r="179" spans="40:52" s="32" customFormat="1" ht="15"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</row>
    <row r="180" spans="40:52" s="32" customFormat="1" ht="15"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</row>
    <row r="181" spans="40:52" s="32" customFormat="1" ht="28.5" customHeight="1"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</row>
    <row r="182" spans="40:52" s="32" customFormat="1" ht="35.25" customHeight="1"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</row>
    <row r="183" spans="40:52" s="32" customFormat="1" ht="14.25" customHeight="1"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</row>
    <row r="184" spans="40:52" s="32" customFormat="1" ht="24.75" customHeight="1"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</row>
    <row r="185" spans="40:52" s="32" customFormat="1" ht="23.25" customHeight="1"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</row>
    <row r="186" spans="40:52" s="32" customFormat="1" ht="29.25" customHeight="1"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</row>
    <row r="187" spans="40:52" s="32" customFormat="1" ht="15"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</row>
    <row r="188" spans="40:52" s="32" customFormat="1" ht="15" customHeight="1"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</row>
    <row r="189" spans="40:52" s="32" customFormat="1" ht="15"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</row>
    <row r="190" spans="40:52" s="32" customFormat="1" ht="45.75" customHeight="1"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</row>
    <row r="191" spans="40:52" s="32" customFormat="1" ht="66.75" customHeight="1"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</row>
    <row r="192" spans="40:52" s="32" customFormat="1" ht="60" customHeight="1"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</row>
    <row r="193" spans="40:52" s="32" customFormat="1" ht="19.5" customHeight="1"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</row>
    <row r="194" spans="40:52" s="32" customFormat="1" ht="21" customHeight="1"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</row>
    <row r="195" spans="40:52" s="32" customFormat="1" ht="19.5" customHeight="1"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</row>
    <row r="196" spans="40:52" s="32" customFormat="1" ht="18.75" customHeight="1"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</row>
    <row r="197" spans="40:52" s="32" customFormat="1" ht="18.75" customHeight="1"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</row>
    <row r="198" spans="40:52" s="32" customFormat="1" ht="18" customHeight="1"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</row>
    <row r="199" spans="40:52" s="32" customFormat="1" ht="20.25" customHeight="1"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</row>
    <row r="200" spans="40:52" s="32" customFormat="1" ht="15"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</row>
    <row r="201" spans="40:52" s="32" customFormat="1" ht="4.5" customHeight="1"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</row>
    <row r="202" spans="40:52" s="32" customFormat="1" ht="15"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</row>
    <row r="203" spans="40:52" s="32" customFormat="1" ht="15"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</row>
    <row r="204" spans="40:52" s="32" customFormat="1" ht="1.5" customHeight="1"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</row>
    <row r="205" spans="40:52" s="32" customFormat="1" ht="14.25" customHeight="1"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</row>
    <row r="206" spans="40:52" s="32" customFormat="1" ht="16.5" customHeight="1"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</row>
    <row r="207" spans="40:52" s="32" customFormat="1" ht="13.5" customHeight="1"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</row>
    <row r="208" spans="40:52" s="32" customFormat="1" ht="0.75" customHeight="1" hidden="1"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</row>
    <row r="209" spans="40:52" s="32" customFormat="1" ht="6" customHeight="1"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</row>
    <row r="210" spans="40:52" s="32" customFormat="1" ht="79.5" customHeight="1"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</row>
    <row r="211" spans="40:52" s="32" customFormat="1" ht="1.5" customHeight="1" hidden="1"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</row>
    <row r="212" spans="40:52" s="32" customFormat="1" ht="15"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</row>
    <row r="213" spans="1:52" s="32" customFormat="1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6"/>
      <c r="T213" s="1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</row>
    <row r="214" spans="1:52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6"/>
      <c r="T214" s="1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</row>
    <row r="215" spans="1:52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6"/>
      <c r="T215" s="1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</row>
    <row r="216" spans="1:52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5"/>
      <c r="T216" s="25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</row>
    <row r="217" spans="1:52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5"/>
      <c r="T217" s="25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</row>
    <row r="218" spans="1:52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5"/>
      <c r="T218" s="25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</row>
    <row r="219" spans="1:52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5"/>
      <c r="T219" s="25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</row>
    <row r="220" spans="1:52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5"/>
      <c r="T220" s="25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</row>
    <row r="221" spans="1:52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5"/>
      <c r="T221" s="25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</row>
    <row r="222" spans="1:52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5"/>
      <c r="T222" s="25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</row>
    <row r="223" spans="1:52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5"/>
      <c r="T223" s="25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</row>
    <row r="224" spans="1:52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5"/>
      <c r="T224" s="25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</row>
    <row r="225" spans="1:52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5"/>
      <c r="T225" s="25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</row>
    <row r="226" spans="1:52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5"/>
      <c r="T226" s="25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</row>
    <row r="227" spans="46:52" ht="15">
      <c r="AT227" s="38"/>
      <c r="AU227" s="38"/>
      <c r="AV227" s="38"/>
      <c r="AW227" s="38"/>
      <c r="AX227" s="38"/>
      <c r="AY227" s="38"/>
      <c r="AZ227" s="38"/>
    </row>
    <row r="228" spans="46:52" ht="15">
      <c r="AT228" s="38"/>
      <c r="AU228" s="38"/>
      <c r="AV228" s="38"/>
      <c r="AW228" s="38"/>
      <c r="AX228" s="38"/>
      <c r="AY228" s="38"/>
      <c r="AZ228" s="38"/>
    </row>
    <row r="229" spans="46:52" ht="15">
      <c r="AT229" s="38"/>
      <c r="AU229" s="38"/>
      <c r="AV229" s="38"/>
      <c r="AW229" s="38"/>
      <c r="AX229" s="38"/>
      <c r="AY229" s="38"/>
      <c r="AZ229" s="38"/>
    </row>
    <row r="230" spans="50:52" ht="15">
      <c r="AX230" s="38"/>
      <c r="AY230" s="38"/>
      <c r="AZ230" s="38"/>
    </row>
    <row r="231" spans="50:52" ht="15">
      <c r="AX231" s="38"/>
      <c r="AY231" s="38"/>
      <c r="AZ231" s="38"/>
    </row>
  </sheetData>
  <sheetProtection password="CE28" sheet="1" formatCells="0" formatColumns="0" formatRows="0" selectLockedCells="1"/>
  <mergeCells count="318">
    <mergeCell ref="T28:X28"/>
    <mergeCell ref="Y28:AC28"/>
    <mergeCell ref="AD28:AH28"/>
    <mergeCell ref="AI28:AL28"/>
    <mergeCell ref="B29:H29"/>
    <mergeCell ref="I29:M29"/>
    <mergeCell ref="N29:S29"/>
    <mergeCell ref="T29:X29"/>
    <mergeCell ref="Y29:AC29"/>
    <mergeCell ref="AD29:AH29"/>
    <mergeCell ref="B30:AL30"/>
    <mergeCell ref="B27:H27"/>
    <mergeCell ref="I27:M27"/>
    <mergeCell ref="N27:S27"/>
    <mergeCell ref="T27:X27"/>
    <mergeCell ref="Y27:AC27"/>
    <mergeCell ref="AD27:AH27"/>
    <mergeCell ref="AI27:AL27"/>
    <mergeCell ref="B28:H28"/>
    <mergeCell ref="I28:M28"/>
    <mergeCell ref="N28:S28"/>
    <mergeCell ref="AD25:AH25"/>
    <mergeCell ref="AI25:AL25"/>
    <mergeCell ref="B26:H26"/>
    <mergeCell ref="I26:M26"/>
    <mergeCell ref="N26:S26"/>
    <mergeCell ref="T26:X26"/>
    <mergeCell ref="Y26:AC26"/>
    <mergeCell ref="AD26:AH26"/>
    <mergeCell ref="AI26:AL26"/>
    <mergeCell ref="B24:H24"/>
    <mergeCell ref="I24:M24"/>
    <mergeCell ref="N24:S24"/>
    <mergeCell ref="T24:X24"/>
    <mergeCell ref="Y24:AC24"/>
    <mergeCell ref="B25:H25"/>
    <mergeCell ref="I25:M25"/>
    <mergeCell ref="N25:S25"/>
    <mergeCell ref="T25:X25"/>
    <mergeCell ref="Y25:AC25"/>
    <mergeCell ref="I22:M22"/>
    <mergeCell ref="N22:S22"/>
    <mergeCell ref="T22:X22"/>
    <mergeCell ref="Y22:AC22"/>
    <mergeCell ref="B23:H23"/>
    <mergeCell ref="I23:M23"/>
    <mergeCell ref="N23:S23"/>
    <mergeCell ref="T23:X23"/>
    <mergeCell ref="Y23:AC23"/>
    <mergeCell ref="Y20:AC20"/>
    <mergeCell ref="B21:H21"/>
    <mergeCell ref="I21:M21"/>
    <mergeCell ref="N21:S21"/>
    <mergeCell ref="T21:X21"/>
    <mergeCell ref="Y21:AC21"/>
    <mergeCell ref="AD18:AH18"/>
    <mergeCell ref="AI18:AL18"/>
    <mergeCell ref="B19:H19"/>
    <mergeCell ref="I19:M19"/>
    <mergeCell ref="N19:S19"/>
    <mergeCell ref="T19:X19"/>
    <mergeCell ref="Y19:AC19"/>
    <mergeCell ref="B18:H18"/>
    <mergeCell ref="I18:M18"/>
    <mergeCell ref="N18:S18"/>
    <mergeCell ref="T18:X18"/>
    <mergeCell ref="Y18:AC18"/>
    <mergeCell ref="B20:H20"/>
    <mergeCell ref="I20:M20"/>
    <mergeCell ref="N20:S20"/>
    <mergeCell ref="T20:X20"/>
    <mergeCell ref="N9:T9"/>
    <mergeCell ref="R107:AK107"/>
    <mergeCell ref="R108:AK108"/>
    <mergeCell ref="A102:P108"/>
    <mergeCell ref="I74:AL74"/>
    <mergeCell ref="A73:G73"/>
    <mergeCell ref="R102:AK103"/>
    <mergeCell ref="R105:AK106"/>
    <mergeCell ref="A101:O101"/>
    <mergeCell ref="R101:AJ101"/>
    <mergeCell ref="D116:W116"/>
    <mergeCell ref="B10:AL10"/>
    <mergeCell ref="AA12:AB12"/>
    <mergeCell ref="B12:P12"/>
    <mergeCell ref="Q12:Z12"/>
    <mergeCell ref="AC12:AL12"/>
    <mergeCell ref="R104:AK104"/>
    <mergeCell ref="G126:AL126"/>
    <mergeCell ref="A79:C79"/>
    <mergeCell ref="D79:W79"/>
    <mergeCell ref="X79:Z79"/>
    <mergeCell ref="AA79:AC79"/>
    <mergeCell ref="AD79:AF79"/>
    <mergeCell ref="AG79:AI79"/>
    <mergeCell ref="AJ79:AL79"/>
    <mergeCell ref="A116:C116"/>
    <mergeCell ref="X116:Z116"/>
    <mergeCell ref="Z45:AL45"/>
    <mergeCell ref="B48:AL48"/>
    <mergeCell ref="B51:AJ51"/>
    <mergeCell ref="B41:N41"/>
    <mergeCell ref="O41:AB41"/>
    <mergeCell ref="AC41:AL41"/>
    <mergeCell ref="B42:AL42"/>
    <mergeCell ref="B44:N44"/>
    <mergeCell ref="B47:AL47"/>
    <mergeCell ref="AC38:AL38"/>
    <mergeCell ref="B39:N39"/>
    <mergeCell ref="O39:AB39"/>
    <mergeCell ref="AC39:AL39"/>
    <mergeCell ref="B40:N40"/>
    <mergeCell ref="O40:AB40"/>
    <mergeCell ref="AC40:AL40"/>
    <mergeCell ref="A1:AM2"/>
    <mergeCell ref="B17:AL17"/>
    <mergeCell ref="AI19:AL19"/>
    <mergeCell ref="AI21:AL21"/>
    <mergeCell ref="O16:AL16"/>
    <mergeCell ref="Z34:AG34"/>
    <mergeCell ref="AH34:AL34"/>
    <mergeCell ref="B34:N34"/>
    <mergeCell ref="B33:N33"/>
    <mergeCell ref="B54:AL54"/>
    <mergeCell ref="B58:H58"/>
    <mergeCell ref="B38:N38"/>
    <mergeCell ref="O38:AB38"/>
    <mergeCell ref="B50:AL50"/>
    <mergeCell ref="B55:AL55"/>
    <mergeCell ref="O43:AB43"/>
    <mergeCell ref="I60:P60"/>
    <mergeCell ref="B56:AJ56"/>
    <mergeCell ref="B52:AL52"/>
    <mergeCell ref="B49:AL49"/>
    <mergeCell ref="W5:AK5"/>
    <mergeCell ref="B13:AL13"/>
    <mergeCell ref="I58:P58"/>
    <mergeCell ref="D120:W120"/>
    <mergeCell ref="X120:Z120"/>
    <mergeCell ref="AA120:AC120"/>
    <mergeCell ref="AD120:AF120"/>
    <mergeCell ref="I76:AL76"/>
    <mergeCell ref="AA119:AC119"/>
    <mergeCell ref="AJ119:AL119"/>
    <mergeCell ref="AG121:AI121"/>
    <mergeCell ref="B53:AL53"/>
    <mergeCell ref="Q60:AL60"/>
    <mergeCell ref="AD80:AF80"/>
    <mergeCell ref="AJ80:AL80"/>
    <mergeCell ref="X80:Z80"/>
    <mergeCell ref="A80:C80"/>
    <mergeCell ref="Q63:U63"/>
    <mergeCell ref="B60:H60"/>
    <mergeCell ref="I75:AL75"/>
    <mergeCell ref="AJ87:AL87"/>
    <mergeCell ref="AG87:AI87"/>
    <mergeCell ref="AB77:AH77"/>
    <mergeCell ref="A81:C81"/>
    <mergeCell ref="D81:W81"/>
    <mergeCell ref="X81:Z81"/>
    <mergeCell ref="AD81:AF81"/>
    <mergeCell ref="AG80:AI80"/>
    <mergeCell ref="U77:Z77"/>
    <mergeCell ref="X87:Z87"/>
    <mergeCell ref="AA87:AC87"/>
    <mergeCell ref="AD89:AF89"/>
    <mergeCell ref="AD87:AF87"/>
    <mergeCell ref="D80:W80"/>
    <mergeCell ref="AD88:AF88"/>
    <mergeCell ref="I73:AL73"/>
    <mergeCell ref="AF64:AL64"/>
    <mergeCell ref="A77:R77"/>
    <mergeCell ref="A94:AM94"/>
    <mergeCell ref="H92:AL92"/>
    <mergeCell ref="A91:G91"/>
    <mergeCell ref="AA80:AC80"/>
    <mergeCell ref="H91:AL91"/>
    <mergeCell ref="D87:W87"/>
    <mergeCell ref="AJ89:AL89"/>
    <mergeCell ref="AG89:AI89"/>
    <mergeCell ref="A92:G92"/>
    <mergeCell ref="A97:R97"/>
    <mergeCell ref="L112:T112"/>
    <mergeCell ref="S110:Y110"/>
    <mergeCell ref="A117:C117"/>
    <mergeCell ref="A95:AL95"/>
    <mergeCell ref="A98:S98"/>
    <mergeCell ref="A96:AL96"/>
    <mergeCell ref="AA116:AC116"/>
    <mergeCell ref="A114:AL114"/>
    <mergeCell ref="AA117:AC117"/>
    <mergeCell ref="AD117:AF117"/>
    <mergeCell ref="D117:W117"/>
    <mergeCell ref="AG117:AI117"/>
    <mergeCell ref="U99:AE99"/>
    <mergeCell ref="AF99:AL99"/>
    <mergeCell ref="AD116:AF116"/>
    <mergeCell ref="AG116:AI116"/>
    <mergeCell ref="AJ116:AL116"/>
    <mergeCell ref="B113:C113"/>
    <mergeCell ref="N110:R110"/>
    <mergeCell ref="B112:K112"/>
    <mergeCell ref="W112:AB112"/>
    <mergeCell ref="A122:AL122"/>
    <mergeCell ref="D119:W119"/>
    <mergeCell ref="X119:Z119"/>
    <mergeCell ref="D118:W118"/>
    <mergeCell ref="X118:Z118"/>
    <mergeCell ref="X117:Z117"/>
    <mergeCell ref="H123:AL123"/>
    <mergeCell ref="A125:AL125"/>
    <mergeCell ref="V129:AL130"/>
    <mergeCell ref="V132:AC132"/>
    <mergeCell ref="AF65:AK65"/>
    <mergeCell ref="AD132:AL132"/>
    <mergeCell ref="A126:F126"/>
    <mergeCell ref="AJ83:AL83"/>
    <mergeCell ref="H124:AL124"/>
    <mergeCell ref="A119:C119"/>
    <mergeCell ref="A135:AM135"/>
    <mergeCell ref="A65:T71"/>
    <mergeCell ref="AG81:AI81"/>
    <mergeCell ref="AJ81:AL81"/>
    <mergeCell ref="AJ82:AL82"/>
    <mergeCell ref="AA81:AC81"/>
    <mergeCell ref="AG84:AI84"/>
    <mergeCell ref="AJ84:AL84"/>
    <mergeCell ref="AD83:AF83"/>
    <mergeCell ref="AG83:AI83"/>
    <mergeCell ref="Z36:AG36"/>
    <mergeCell ref="AH36:AL36"/>
    <mergeCell ref="B37:AL37"/>
    <mergeCell ref="AD121:AF121"/>
    <mergeCell ref="AJ121:AL121"/>
    <mergeCell ref="Q58:AL58"/>
    <mergeCell ref="B46:AL46"/>
    <mergeCell ref="O44:AB44"/>
    <mergeCell ref="AC44:AL44"/>
    <mergeCell ref="E113:K113"/>
    <mergeCell ref="AC43:AL43"/>
    <mergeCell ref="AH33:AL33"/>
    <mergeCell ref="O36:Y36"/>
    <mergeCell ref="Z33:AG33"/>
    <mergeCell ref="B31:AL31"/>
    <mergeCell ref="B43:N43"/>
    <mergeCell ref="B36:N36"/>
    <mergeCell ref="AD20:AH20"/>
    <mergeCell ref="AI24:AL24"/>
    <mergeCell ref="O33:Y33"/>
    <mergeCell ref="AH35:AL35"/>
    <mergeCell ref="B35:N35"/>
    <mergeCell ref="O35:Y35"/>
    <mergeCell ref="Z35:AG35"/>
    <mergeCell ref="O34:Y34"/>
    <mergeCell ref="AI29:AL29"/>
    <mergeCell ref="AD22:AH22"/>
    <mergeCell ref="B22:H22"/>
    <mergeCell ref="AD23:AH23"/>
    <mergeCell ref="AI20:AL20"/>
    <mergeCell ref="A87:C87"/>
    <mergeCell ref="A123:G123"/>
    <mergeCell ref="AI23:AL23"/>
    <mergeCell ref="AI22:AL22"/>
    <mergeCell ref="AJ118:AL118"/>
    <mergeCell ref="AJ117:AL117"/>
    <mergeCell ref="A118:C118"/>
    <mergeCell ref="AJ120:AL120"/>
    <mergeCell ref="AG120:AI120"/>
    <mergeCell ref="A120:C120"/>
    <mergeCell ref="AD118:AF118"/>
    <mergeCell ref="AG118:AI118"/>
    <mergeCell ref="AA118:AC118"/>
    <mergeCell ref="AD119:AF119"/>
    <mergeCell ref="AG119:AI119"/>
    <mergeCell ref="A82:C82"/>
    <mergeCell ref="D82:W82"/>
    <mergeCell ref="X82:Z82"/>
    <mergeCell ref="AA82:AC82"/>
    <mergeCell ref="AD82:AF82"/>
    <mergeCell ref="AG82:AI82"/>
    <mergeCell ref="A84:C84"/>
    <mergeCell ref="D84:W84"/>
    <mergeCell ref="X84:Z84"/>
    <mergeCell ref="AA84:AC84"/>
    <mergeCell ref="AD84:AF84"/>
    <mergeCell ref="A83:C83"/>
    <mergeCell ref="D83:W83"/>
    <mergeCell ref="X83:Z83"/>
    <mergeCell ref="AA83:AC83"/>
    <mergeCell ref="AG86:AI86"/>
    <mergeCell ref="AJ86:AL86"/>
    <mergeCell ref="A85:C85"/>
    <mergeCell ref="D85:W85"/>
    <mergeCell ref="X85:Z85"/>
    <mergeCell ref="AA85:AC85"/>
    <mergeCell ref="AD85:AF85"/>
    <mergeCell ref="AG85:AI85"/>
    <mergeCell ref="D88:W88"/>
    <mergeCell ref="X88:Z88"/>
    <mergeCell ref="AA88:AC88"/>
    <mergeCell ref="AG88:AI88"/>
    <mergeCell ref="AJ85:AL85"/>
    <mergeCell ref="A86:C86"/>
    <mergeCell ref="D86:W86"/>
    <mergeCell ref="X86:Z86"/>
    <mergeCell ref="AA86:AC86"/>
    <mergeCell ref="AD86:AF86"/>
    <mergeCell ref="B14:AL14"/>
    <mergeCell ref="W6:AK6"/>
    <mergeCell ref="B15:AL15"/>
    <mergeCell ref="AD19:AH19"/>
    <mergeCell ref="AD24:AH24"/>
    <mergeCell ref="AD21:AH21"/>
    <mergeCell ref="A129:S133"/>
    <mergeCell ref="A72:G72"/>
    <mergeCell ref="A64:H64"/>
    <mergeCell ref="AJ88:AL88"/>
    <mergeCell ref="A88:C88"/>
  </mergeCells>
  <dataValidations count="3">
    <dataValidation type="list" allowBlank="1" showInputMessage="1" showErrorMessage="1" sqref="A80:C88">
      <formula1>$BA$65:$BA$68</formula1>
    </dataValidation>
    <dataValidation type="list" allowBlank="1" showInputMessage="1" showErrorMessage="1" sqref="B19:H29">
      <formula1>$BA$33:$BA$36</formula1>
    </dataValidation>
    <dataValidation type="list" allowBlank="1" showInputMessage="1" showErrorMessage="1" sqref="W6:AK6">
      <formula1>$BA$2:$BA$29</formula1>
    </dataValidation>
  </dataValidations>
  <printOptions horizontalCentered="1"/>
  <pageMargins left="0.11811023622047245" right="0.1968503937007874" top="0.1968503937007874" bottom="0.1968503937007874" header="0" footer="0"/>
  <pageSetup blackAndWhite="1" fitToHeight="0" fitToWidth="1" horizontalDpi="600" verticalDpi="600" orientation="portrait" paperSize="9" scale="97" r:id="rId4"/>
  <rowBreaks count="3" manualBreakCount="3">
    <brk id="61" max="255" man="1"/>
    <brk id="99" max="38" man="1"/>
    <brk id="171" max="255" man="1"/>
  </row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13</v>
      </c>
    </row>
    <row r="2" ht="12.75">
      <c r="B2" s="2" t="s">
        <v>14</v>
      </c>
    </row>
    <row r="3" ht="12.75">
      <c r="C3" s="2"/>
    </row>
    <row r="4" spans="2:14" s="6" customFormat="1" ht="12.75">
      <c r="B4" s="4" t="s">
        <v>15</v>
      </c>
      <c r="C4" s="5" t="s">
        <v>16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17</v>
      </c>
      <c r="C17" s="8"/>
      <c r="K17" s="3"/>
      <c r="L17" s="3"/>
      <c r="M17" s="3"/>
      <c r="N17" s="3"/>
    </row>
    <row r="18" spans="2:3" ht="12.75">
      <c r="B18" s="7">
        <f ca="1">ROUND((RAND()*1000000),2)</f>
        <v>330603.48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Триста тридцать тысяч шестьсот три рубля 48 копеек</v>
      </c>
    </row>
    <row r="19" spans="2:3" ht="12.75">
      <c r="B19" s="7">
        <f ca="1">ROUND((RAND()*10000000),2)</f>
        <v>3429387.94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Три миллиона четыреста двадцать девять тысяч триста восемьдесят семь рублей 94 копейки</v>
      </c>
    </row>
    <row r="20" spans="2:3" ht="12.75">
      <c r="B20" s="7">
        <f ca="1">ROUND((RAND()*100000000),2)</f>
        <v>48621387.17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Сорок восемь миллионов шестьсот двадцать одна тысяча триста восемьдесят семь рублей 17 копеек</v>
      </c>
    </row>
    <row r="21" spans="2:3" ht="12.75">
      <c r="B21" s="7">
        <f ca="1">ROUND((RAND()*1000000000),2)</f>
        <v>866747517.49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Восемьсот шестьдесят шесть миллионов семьсот сорок семь тысяч пятьсот семнадцать рублей 49 копеек</v>
      </c>
    </row>
    <row r="22" spans="2:3" ht="12.75">
      <c r="B22" s="7">
        <f ca="1">ROUND((RAND()*1000000000000),2)</f>
        <v>582012906326.42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Пятьсот восемьдесят два миллиарда двенадцать миллионов девятьсот шесть тысяч триста двадцать шесть рублей 42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2024-02-05T13:28:20Z</cp:lastPrinted>
  <dcterms:created xsi:type="dcterms:W3CDTF">2021-04-16T08:52:42Z</dcterms:created>
  <dcterms:modified xsi:type="dcterms:W3CDTF">2024-02-06T05:49:56Z</dcterms:modified>
  <cp:category/>
  <cp:version/>
  <cp:contentType/>
  <cp:contentStatus/>
</cp:coreProperties>
</file>