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30" windowWidth="10965" windowHeight="925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'Лист1'!$A$3:$AN$103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Putiata</author>
    <author>Aliabeva</author>
    <author>kalugina</author>
  </authors>
  <commentList>
    <comment ref="B25" authorId="0">
      <text>
        <r>
          <rPr>
            <sz val="9"/>
            <rFont val="Tahoma"/>
            <family val="2"/>
          </rPr>
          <t xml:space="preserve">
ДАННЫЕ АВТОМАТИЧЕСКИ ПОПАДАЮТ В ДОГОВОР, АКТ И СЧЕТ В ЭТОМ ФАЙЛЕ;
ПРОВЕРИТЬ НАЛИЧИЕ УНП ИЛИ УНН.
ЧТОБЫ ЗАПИСЬ В ДАННОМ ПОЛЕ ПОШЛА С НОВОЙ СТРОКИ, НАЖМИТЕ ALT+ENTER;
ДО ПЕЧАТИ ОТРЕГУЛИРОВАТЬ ВЫСОТУ СТРОКИ
</t>
        </r>
      </text>
    </comment>
    <comment ref="B27" authorId="0">
      <text>
        <r>
          <rPr>
            <sz val="9"/>
            <rFont val="Tahoma"/>
            <family val="2"/>
          </rPr>
          <t xml:space="preserve">
ДАННЫЕ АВТОМАТИЧЕСКИ ПОПАДАЮТ В ДОГОВОР, АКТ И СЧЕТ В ЭТОМ ФАЙЛЕ;
ПРОВЕРИТЬ НАЛИЧИЕ УНП ИЛИ УНН.
ЧТОБЫ ЗАПИСЬ В ДАННОМ ПОЛЕ ПОШЛА С НОВОЙ СТРОКИ, НАЖМИТЕ ALT+ENTER;
ДО ПЕЧАТИ ОТРЕГУЛИРОВАТЬ ВЫСОТУ СТРОКИ</t>
        </r>
        <r>
          <rPr>
            <b/>
            <sz val="9"/>
            <rFont val="Tahoma"/>
            <family val="2"/>
          </rPr>
          <t xml:space="preserve">
</t>
        </r>
      </text>
    </comment>
    <comment ref="W6" authorId="1">
      <text>
        <r>
          <rPr>
            <sz val="9"/>
            <rFont val="Tahoma"/>
            <family val="2"/>
          </rPr>
          <t xml:space="preserve">
ВЫБРАТЬ ИЗ СПИСКА УПРАВЛЕНИЕ ПО МЕСТУ ОБРАЩЕНИЯ
</t>
        </r>
      </text>
    </comment>
    <comment ref="Q14" authorId="2">
      <text>
        <r>
          <rPr>
            <sz val="8"/>
            <rFont val="Tahoma"/>
            <family val="2"/>
          </rPr>
          <t xml:space="preserve">
ВВЕСТИ НОМЕР ДОЛГОСРОЧНОГО ДОГОВОРА
АВТОМАТИЧЕСКИ ПОПАДАЕТ В СЧЕТ И АКТ
</t>
        </r>
      </text>
    </comment>
    <comment ref="AB14" authorId="2">
      <text>
        <r>
          <rPr>
            <sz val="8"/>
            <rFont val="Tahoma"/>
            <family val="2"/>
          </rPr>
          <t xml:space="preserve">
ВВЕСТИ ДАТУ ДОЛГОСРОЧНОГО ДОГОВОРА
АВТОМАТИЧЕСКИ ПОПАДАЕТ В СЧЕТ И АКТ
</t>
        </r>
      </text>
    </comment>
    <comment ref="B12" authorId="1">
      <text>
        <r>
          <rPr>
            <sz val="9"/>
            <rFont val="Tahoma"/>
            <family val="2"/>
          </rPr>
          <t xml:space="preserve">
ВЫБРАТЬ ИЗ СПИСКА</t>
        </r>
      </text>
    </comment>
    <comment ref="AH18" authorId="1">
      <text>
        <r>
          <rPr>
            <sz val="9"/>
            <rFont val="Tahoma"/>
            <family val="2"/>
          </rPr>
          <t xml:space="preserve">
УКАЗАТЬ СУММАРНО ОБЩЕЕ КОЛИЧЕСТВО ОСТАНОВОК СВЕРХ БАЗОВОГО ПО ВСЕМ УКАЗАННЫМ ПОДЪЕМНИКАМ
</t>
        </r>
      </text>
    </comment>
  </commentList>
</comments>
</file>

<file path=xl/sharedStrings.xml><?xml version="1.0" encoding="utf-8"?>
<sst xmlns="http://schemas.openxmlformats.org/spreadsheetml/2006/main" count="209" uniqueCount="154">
  <si>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</si>
  <si>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</si>
  <si>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</si>
  <si>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</si>
  <si>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</si>
  <si>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</si>
  <si>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</si>
  <si>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</si>
  <si>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</si>
  <si>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</si>
  <si>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</si>
  <si>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</si>
  <si>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</si>
  <si>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</si>
  <si>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</si>
  <si>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</si>
  <si>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</si>
  <si>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</si>
  <si>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</si>
  <si>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</si>
  <si>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</si>
  <si>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</si>
  <si>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СЧЕТ-ФАКТУРА №</t>
  </si>
  <si>
    <t>г.Минск</t>
  </si>
  <si>
    <t>(Ф.И.О.)</t>
  </si>
  <si>
    <t>Юридический адрес:</t>
  </si>
  <si>
    <t>Банковские реквизиты:</t>
  </si>
  <si>
    <t>Счет-фактура выписана на основании договора от</t>
  </si>
  <si>
    <t>Основанием, подтверждающим оказание платных услуг, является акт сдачи-приемки оказанных услуг.</t>
  </si>
  <si>
    <t>Произвести оплату в соответствии с условиями договора.</t>
  </si>
  <si>
    <t>по договору №</t>
  </si>
  <si>
    <t>на сумму:</t>
  </si>
  <si>
    <t>Стоимость без НДС, бел.руб</t>
  </si>
  <si>
    <t>НДС, бел.руб.</t>
  </si>
  <si>
    <t>Стоимость с НДС,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</si>
  <si>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</si>
  <si>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</si>
  <si>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</si>
  <si>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Услуги(у) оказал:</t>
  </si>
  <si>
    <t>(должность)</t>
  </si>
  <si>
    <t>10.24.</t>
  </si>
  <si>
    <t xml:space="preserve"> Техническое диагностирование </t>
  </si>
  <si>
    <t>Стоимость за единицу в бел. рублях</t>
  </si>
  <si>
    <t>заявление</t>
  </si>
  <si>
    <t xml:space="preserve">              указать расчетный счет, УНН, наименование и местонахождение банка, код 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</si>
  <si>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</si>
  <si>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</si>
  <si>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</si>
  <si>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</si>
  <si>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</si>
  <si>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Регистрационный или заводской номер</t>
  </si>
  <si>
    <t>(ФИО, должность, телефон)</t>
  </si>
  <si>
    <t>Марка или модель</t>
  </si>
  <si>
    <t>Банковские реквизиты юридического лица:</t>
  </si>
  <si>
    <t>Юридический адрес, телефон, факс, электронная почта:</t>
  </si>
  <si>
    <t>10.25.</t>
  </si>
  <si>
    <t xml:space="preserve">Начальнику </t>
  </si>
  <si>
    <t>Для взаимодействия по договору назначен:</t>
  </si>
  <si>
    <t>Заказчик к качеству оказанных(ой) услуг(и) претензий не имеет.</t>
  </si>
  <si>
    <t>С порядком оформления документов для оказания платных услуг, размещенном на сайте Госпромнадзора, ознакомлены.</t>
  </si>
  <si>
    <t>Адрес нахождения объекта</t>
  </si>
  <si>
    <t>Указать полное наименование организации (вместо данного текста)</t>
  </si>
  <si>
    <t>1</t>
  </si>
  <si>
    <t>2</t>
  </si>
  <si>
    <t>3</t>
  </si>
  <si>
    <t>4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</si>
  <si>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</si>
  <si>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</si>
  <si>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</si>
  <si>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>г.Брест</t>
  </si>
  <si>
    <t xml:space="preserve">Брестского областного 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</si>
  <si>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</si>
  <si>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</si>
  <si>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</si>
  <si>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</si>
  <si>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</si>
  <si>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</si>
  <si>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>г.Витебск</t>
  </si>
  <si>
    <t xml:space="preserve">Витебского областного 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</si>
  <si>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</si>
  <si>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</si>
  <si>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</si>
  <si>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</si>
  <si>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>г.Новополоцк</t>
  </si>
  <si>
    <t xml:space="preserve">Витебского областного     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</si>
  <si>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</si>
  <si>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</si>
  <si>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</si>
  <si>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>г.Гомель</t>
  </si>
  <si>
    <t xml:space="preserve">Гомельского областного 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</si>
  <si>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</si>
  <si>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 xml:space="preserve">Гомельского областного  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</si>
  <si>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</si>
  <si>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</si>
  <si>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>г.Мозырь</t>
  </si>
  <si>
    <t xml:space="preserve">Гомельского областного     </t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</si>
  <si>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</si>
  <si>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</si>
  <si>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</si>
  <si>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 xml:space="preserve">г.Гродно </t>
  </si>
  <si>
    <t xml:space="preserve">Гродненского областного  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</si>
  <si>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</si>
  <si>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</si>
  <si>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</si>
  <si>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</si>
  <si>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</si>
  <si>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Минского городского  </t>
  </si>
  <si>
    <t>Начальник отдела технической 
диагностики Минского городского 
управления Госпромнадзора
___________________________Д.С.Чижик</t>
  </si>
  <si>
    <t xml:space="preserve">Минского городского   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</si>
  <si>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</si>
  <si>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</si>
  <si>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</si>
  <si>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</si>
  <si>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</si>
  <si>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</si>
  <si>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Начальник Могилевского областного 
управления Госпромнадзора
___________________________ А.В.Петрученя</t>
  </si>
  <si>
    <t>г.Могилев</t>
  </si>
  <si>
    <t xml:space="preserve">Могилевского областного  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</si>
  <si>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</si>
  <si>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</si>
  <si>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</si>
  <si>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</si>
  <si>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г.Бобруйск</t>
  </si>
  <si>
    <t xml:space="preserve">Могилевского областного     </t>
  </si>
  <si>
    <t xml:space="preserve">Поле для внесения дополнительных сведений  вместо данного текста (или скрыть строку) 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</si>
  <si>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</si>
  <si>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п/п №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</si>
  <si>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</si>
  <si>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</si>
  <si>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t>по долгосрочному договору №</t>
  </si>
  <si>
    <t>просит оказать услугу(и) (по параметрам согласно паспорту объекта)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</si>
  <si>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</si>
  <si>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Начальник Бобруйского межрайонного 
отдела Могилевского областного 
управления Госпромнадзора
___________________________ И.И.Мицуля</t>
  </si>
  <si>
    <t>Наименование</t>
  </si>
  <si>
    <t>Год изготовле-ния</t>
  </si>
  <si>
    <t>Высота подъема, м</t>
  </si>
  <si>
    <t>Строительный грузопассажирский подъемник</t>
  </si>
  <si>
    <t xml:space="preserve"> Техническое диагностирование строительного грузопассажирского подъемника высотой подъема до 30 м включительно</t>
  </si>
  <si>
    <t>10.23.</t>
  </si>
  <si>
    <t>Обследование дополнительной остановки сверх базовой (база 30 метров) за каждую последующую остановку строительного грузопассажирского подъемника – полных 15 метров.</t>
  </si>
  <si>
    <t>Проведение обследования строительного подъемника перед пуском в работу после устранения нарушений, выявленных при техническом диагностировании</t>
  </si>
  <si>
    <t xml:space="preserve">Техническое диагностирование строительного грузопассажирского подъемника свыше 30 м </t>
  </si>
  <si>
    <t>10.26.</t>
  </si>
  <si>
    <t>№ п/п2</t>
  </si>
  <si>
    <t>проведение обследования строительного(ых) подъемника(ов) перед пуском в работу после устранения нарушений, выявленных при техническом диагностировании</t>
  </si>
  <si>
    <t>по техническому диагностированию строительного(ых) грузопассажирского(их) подъемника(ов)</t>
  </si>
  <si>
    <t xml:space="preserve"> Обследование дополнительно остановок сверх базовой (база 30 метров) 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</si>
  <si>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</si>
  <si>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</si>
  <si>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>Гомельское областное управление 
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</si>
  <si>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>Заместитель начальника  Минского 
городского управления Госпромнадзора
___________________________А.Л.Ворон</t>
  </si>
  <si>
    <t>Могилевское областное управление Госпромнадзора
Юридический адрес:
212003, г.Могилев, ул.Челюскинцев, 115 
Банковские реквизиты:
р/с BY46АКВВ36429000001500000000
в МОУ №700 ОАО "Беларусбанк"
БИК АКВВ BY2Х УНП 700630521</t>
  </si>
  <si>
    <t>Могилевское областное управление Госпромнадзора
Юридический адрес:
212003, г.Могилев, ул.Челюскинцев, 115 
Банковские реквизиты:
р/с BY46 АКВВ 3642 9000 0015 0000 0000
в МОУ №700 ОАО "АСБ Беларусбанк"
БИК АКВВBY2Х УНП 700630521</t>
  </si>
  <si>
    <t>Заместитель начальника Бобруйского 
межрайонного отдела Могилевского 
областного управления Госпромнадзора
___________________________ Н.В.Дроздова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</si>
</sst>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20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9.5"/>
      <color indexed="8"/>
      <name val="Times New Roman"/>
      <family val="1"/>
    </font>
    <font>
      <i/>
      <sz val="15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rgb="FFA50021"/>
      <name val="Times New Roman"/>
      <family val="1"/>
    </font>
    <font>
      <sz val="11"/>
      <color rgb="FF000000"/>
      <name val="Times New Roman"/>
      <family val="1"/>
    </font>
    <font>
      <sz val="6"/>
      <color theme="1"/>
      <name val="Times New Roman"/>
      <family val="1"/>
    </font>
    <font>
      <b/>
      <sz val="12"/>
      <color theme="1"/>
      <name val="Times New Roman"/>
      <family val="1"/>
    </font>
    <font>
      <sz val="9.5"/>
      <color theme="1"/>
      <name val="Times New Roman"/>
      <family val="1"/>
    </font>
    <font>
      <sz val="13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15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64" fillId="0" borderId="0" xfId="53" applyFont="1">
      <alignment/>
      <protection/>
    </xf>
    <xf numFmtId="0" fontId="4" fillId="0" borderId="0" xfId="53">
      <alignment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 horizontal="left"/>
      <protection/>
    </xf>
    <xf numFmtId="0" fontId="8" fillId="0" borderId="0" xfId="53" applyFont="1">
      <alignment/>
      <protection/>
    </xf>
    <xf numFmtId="4" fontId="4" fillId="0" borderId="0" xfId="53" applyNumberFormat="1">
      <alignment/>
      <protection/>
    </xf>
    <xf numFmtId="0" fontId="4" fillId="0" borderId="0" xfId="53" applyFont="1" quotePrefix="1">
      <alignment/>
      <protection/>
    </xf>
    <xf numFmtId="0" fontId="4" fillId="0" borderId="0" xfId="53" quotePrefix="1">
      <alignment/>
      <protection/>
    </xf>
    <xf numFmtId="4" fontId="8" fillId="0" borderId="0" xfId="53" applyNumberFormat="1" applyFont="1" applyAlignment="1">
      <alignment vertical="center"/>
      <protection/>
    </xf>
    <xf numFmtId="0" fontId="9" fillId="0" borderId="0" xfId="53" applyFont="1">
      <alignment/>
      <protection/>
    </xf>
    <xf numFmtId="0" fontId="4" fillId="0" borderId="0" xfId="53" applyAlignment="1">
      <alignment/>
      <protection/>
    </xf>
    <xf numFmtId="0" fontId="65" fillId="33" borderId="0" xfId="0" applyFont="1" applyFill="1" applyAlignment="1" applyProtection="1">
      <alignment/>
      <protection hidden="1"/>
    </xf>
    <xf numFmtId="0" fontId="65" fillId="33" borderId="0" xfId="0" applyFont="1" applyFill="1" applyAlignment="1" applyProtection="1">
      <alignment/>
      <protection hidden="1"/>
    </xf>
    <xf numFmtId="0" fontId="65" fillId="33" borderId="0" xfId="0" applyFont="1" applyFill="1" applyBorder="1" applyAlignment="1" applyProtection="1">
      <alignment/>
      <protection hidden="1"/>
    </xf>
    <xf numFmtId="0" fontId="65" fillId="33" borderId="0" xfId="0" applyFont="1" applyFill="1" applyBorder="1" applyAlignment="1" applyProtection="1">
      <alignment/>
      <protection hidden="1"/>
    </xf>
    <xf numFmtId="0" fontId="66" fillId="33" borderId="0" xfId="0" applyFont="1" applyFill="1" applyAlignment="1" applyProtection="1">
      <alignment/>
      <protection hidden="1"/>
    </xf>
    <xf numFmtId="0" fontId="65" fillId="33" borderId="0" xfId="0" applyNumberFormat="1" applyFont="1" applyFill="1" applyAlignment="1" applyProtection="1" quotePrefix="1">
      <alignment horizontal="right"/>
      <protection hidden="1"/>
    </xf>
    <xf numFmtId="0" fontId="66" fillId="33" borderId="0" xfId="0" applyFont="1" applyFill="1" applyBorder="1" applyAlignment="1" applyProtection="1">
      <alignment horizontal="right"/>
      <protection hidden="1"/>
    </xf>
    <xf numFmtId="0" fontId="67" fillId="33" borderId="0" xfId="0" applyFont="1" applyFill="1" applyBorder="1" applyAlignment="1" applyProtection="1">
      <alignment vertical="top"/>
      <protection hidden="1"/>
    </xf>
    <xf numFmtId="0" fontId="65" fillId="0" borderId="0" xfId="0" applyFont="1" applyAlignment="1" applyProtection="1">
      <alignment/>
      <protection hidden="1" locked="0"/>
    </xf>
    <xf numFmtId="0" fontId="65" fillId="0" borderId="0" xfId="0" applyFont="1" applyAlignment="1" applyProtection="1">
      <alignment/>
      <protection hidden="1" locked="0"/>
    </xf>
    <xf numFmtId="0" fontId="65" fillId="33" borderId="0" xfId="0" applyFont="1" applyFill="1" applyAlignment="1" applyProtection="1">
      <alignment/>
      <protection hidden="1" locked="0"/>
    </xf>
    <xf numFmtId="0" fontId="65" fillId="33" borderId="0" xfId="0" applyFont="1" applyFill="1" applyBorder="1" applyAlignment="1" applyProtection="1">
      <alignment/>
      <protection hidden="1" locked="0"/>
    </xf>
    <xf numFmtId="0" fontId="65" fillId="0" borderId="0" xfId="0" applyFont="1" applyBorder="1" applyAlignment="1" applyProtection="1">
      <alignment/>
      <protection hidden="1" locked="0"/>
    </xf>
    <xf numFmtId="49" fontId="66" fillId="33" borderId="0" xfId="0" applyNumberFormat="1" applyFont="1" applyFill="1" applyBorder="1" applyAlignment="1" applyProtection="1">
      <alignment horizontal="right"/>
      <protection hidden="1"/>
    </xf>
    <xf numFmtId="2" fontId="65" fillId="33" borderId="0" xfId="0" applyNumberFormat="1" applyFont="1" applyFill="1" applyAlignment="1" applyProtection="1">
      <alignment/>
      <protection hidden="1"/>
    </xf>
    <xf numFmtId="0" fontId="68" fillId="33" borderId="0" xfId="0" applyFont="1" applyFill="1" applyAlignment="1" applyProtection="1">
      <alignment/>
      <protection hidden="1"/>
    </xf>
    <xf numFmtId="0" fontId="68" fillId="33" borderId="0" xfId="0" applyFont="1" applyFill="1" applyAlignment="1" applyProtection="1">
      <alignment vertical="top"/>
      <protection hidden="1"/>
    </xf>
    <xf numFmtId="0" fontId="65" fillId="0" borderId="0" xfId="0" applyFont="1" applyAlignment="1" applyProtection="1">
      <alignment/>
      <protection hidden="1"/>
    </xf>
    <xf numFmtId="0" fontId="66" fillId="33" borderId="0" xfId="0" applyFont="1" applyFill="1" applyBorder="1" applyAlignment="1" applyProtection="1">
      <alignment horizontal="center" wrapText="1"/>
      <protection hidden="1"/>
    </xf>
    <xf numFmtId="49" fontId="65" fillId="33" borderId="0" xfId="0" applyNumberFormat="1" applyFont="1" applyFill="1" applyAlignment="1" applyProtection="1">
      <alignment/>
      <protection hidden="1"/>
    </xf>
    <xf numFmtId="0" fontId="66" fillId="33" borderId="10" xfId="0" applyFont="1" applyFill="1" applyBorder="1" applyAlignment="1" applyProtection="1">
      <alignment/>
      <protection hidden="1"/>
    </xf>
    <xf numFmtId="0" fontId="67" fillId="33" borderId="0" xfId="0" applyFont="1" applyFill="1" applyAlignment="1" applyProtection="1">
      <alignment horizontal="center"/>
      <protection hidden="1"/>
    </xf>
    <xf numFmtId="0" fontId="69" fillId="33" borderId="0" xfId="0" applyFont="1" applyFill="1" applyAlignment="1" applyProtection="1">
      <alignment horizontal="left"/>
      <protection hidden="1"/>
    </xf>
    <xf numFmtId="0" fontId="70" fillId="33" borderId="0" xfId="0" applyFont="1" applyFill="1" applyAlignment="1" applyProtection="1">
      <alignment horizontal="left"/>
      <protection hidden="1"/>
    </xf>
    <xf numFmtId="0" fontId="67" fillId="33" borderId="0" xfId="0" applyFont="1" applyFill="1" applyAlignment="1" applyProtection="1">
      <alignment horizontal="left"/>
      <protection hidden="1"/>
    </xf>
    <xf numFmtId="0" fontId="67" fillId="33" borderId="0" xfId="0" applyFont="1" applyFill="1" applyAlignment="1" applyProtection="1">
      <alignment horizontal="left" vertical="top"/>
      <protection hidden="1"/>
    </xf>
    <xf numFmtId="0" fontId="67" fillId="33" borderId="0" xfId="0" applyFont="1" applyFill="1" applyAlignment="1" applyProtection="1">
      <alignment horizontal="center"/>
      <protection hidden="1" locked="0"/>
    </xf>
    <xf numFmtId="0" fontId="65" fillId="0" borderId="0" xfId="0" applyFont="1" applyAlignment="1" applyProtection="1">
      <alignment/>
      <protection hidden="1"/>
    </xf>
    <xf numFmtId="0" fontId="65" fillId="0" borderId="0" xfId="0" applyFont="1" applyAlignment="1" applyProtection="1">
      <alignment vertical="center"/>
      <protection hidden="1"/>
    </xf>
    <xf numFmtId="0" fontId="65" fillId="33" borderId="0" xfId="0" applyFont="1" applyFill="1" applyAlignment="1" applyProtection="1">
      <alignment horizontal="center"/>
      <protection hidden="1"/>
    </xf>
    <xf numFmtId="0" fontId="71" fillId="33" borderId="0" xfId="0" applyFont="1" applyFill="1" applyAlignment="1" applyProtection="1">
      <alignment vertical="top" wrapText="1"/>
      <protection hidden="1" locked="0"/>
    </xf>
    <xf numFmtId="0" fontId="72" fillId="34" borderId="11" xfId="0" applyFont="1" applyFill="1" applyBorder="1" applyAlignment="1" applyProtection="1">
      <alignment horizontal="left" vertical="center"/>
      <protection/>
    </xf>
    <xf numFmtId="0" fontId="65" fillId="0" borderId="0" xfId="0" applyFont="1" applyFill="1" applyBorder="1" applyAlignment="1" applyProtection="1">
      <alignment/>
      <protection hidden="1"/>
    </xf>
    <xf numFmtId="0" fontId="72" fillId="0" borderId="0" xfId="0" applyFont="1" applyFill="1" applyBorder="1" applyAlignment="1" applyProtection="1">
      <alignment horizontal="left" vertical="center"/>
      <protection hidden="1"/>
    </xf>
    <xf numFmtId="0" fontId="72" fillId="0" borderId="12" xfId="0" applyFont="1" applyFill="1" applyBorder="1" applyAlignment="1" applyProtection="1">
      <alignment horizontal="center" vertical="center"/>
      <protection hidden="1"/>
    </xf>
    <xf numFmtId="0" fontId="73" fillId="0" borderId="0" xfId="0" applyFont="1" applyAlignment="1" applyProtection="1">
      <alignment/>
      <protection hidden="1"/>
    </xf>
    <xf numFmtId="0" fontId="74" fillId="33" borderId="0" xfId="0" applyFont="1" applyFill="1" applyBorder="1" applyAlignment="1" applyProtection="1">
      <alignment horizontal="left" vertical="top"/>
      <protection hidden="1"/>
    </xf>
    <xf numFmtId="0" fontId="65" fillId="33" borderId="0" xfId="0" applyFont="1" applyFill="1" applyAlignment="1" applyProtection="1">
      <alignment horizontal="left" vertical="top"/>
      <protection hidden="1"/>
    </xf>
    <xf numFmtId="0" fontId="65" fillId="33" borderId="0" xfId="0" applyFont="1" applyFill="1" applyAlignment="1" applyProtection="1">
      <alignment horizontal="left"/>
      <protection hidden="1"/>
    </xf>
    <xf numFmtId="0" fontId="69" fillId="33" borderId="0" xfId="0" applyFont="1" applyFill="1" applyBorder="1" applyAlignment="1" applyProtection="1">
      <alignment vertical="top"/>
      <protection hidden="1"/>
    </xf>
    <xf numFmtId="0" fontId="66" fillId="33" borderId="0" xfId="0" applyFont="1" applyFill="1" applyBorder="1" applyAlignment="1" applyProtection="1">
      <alignment/>
      <protection hidden="1"/>
    </xf>
    <xf numFmtId="0" fontId="74" fillId="33" borderId="0" xfId="0" applyFont="1" applyFill="1" applyBorder="1" applyAlignment="1" applyProtection="1">
      <alignment/>
      <protection hidden="1"/>
    </xf>
    <xf numFmtId="0" fontId="66" fillId="33" borderId="13" xfId="0" applyFont="1" applyFill="1" applyBorder="1" applyAlignment="1" applyProtection="1">
      <alignment horizontal="left" wrapText="1"/>
      <protection hidden="1"/>
    </xf>
    <xf numFmtId="0" fontId="66" fillId="33" borderId="0" xfId="0" applyFont="1" applyFill="1" applyAlignment="1" applyProtection="1">
      <alignment vertical="top"/>
      <protection hidden="1"/>
    </xf>
    <xf numFmtId="14" fontId="66" fillId="33" borderId="0" xfId="0" applyNumberFormat="1" applyFont="1" applyFill="1" applyBorder="1" applyAlignment="1" applyProtection="1">
      <alignment horizontal="center" wrapText="1"/>
      <protection hidden="1"/>
    </xf>
    <xf numFmtId="0" fontId="75" fillId="33" borderId="0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 horizontal="left" vertical="top" wrapText="1"/>
      <protection hidden="1"/>
    </xf>
    <xf numFmtId="0" fontId="65" fillId="33" borderId="0" xfId="0" applyFont="1" applyFill="1" applyBorder="1" applyAlignment="1" applyProtection="1">
      <alignment horizontal="center"/>
      <protection hidden="1"/>
    </xf>
    <xf numFmtId="0" fontId="65" fillId="33" borderId="13" xfId="0" applyFont="1" applyFill="1" applyBorder="1" applyAlignment="1" applyProtection="1">
      <alignment horizontal="left" vertical="top"/>
      <protection hidden="1"/>
    </xf>
    <xf numFmtId="0" fontId="65" fillId="33" borderId="13" xfId="0" applyFont="1" applyFill="1" applyBorder="1" applyAlignment="1" applyProtection="1">
      <alignment horizontal="left" vertical="top" wrapText="1"/>
      <protection hidden="1"/>
    </xf>
    <xf numFmtId="0" fontId="66" fillId="35" borderId="0" xfId="0" applyFont="1" applyFill="1" applyBorder="1" applyAlignment="1">
      <alignment horizontal="left" vertical="top" wrapText="1"/>
    </xf>
    <xf numFmtId="0" fontId="65" fillId="35" borderId="0" xfId="0" applyFont="1" applyFill="1" applyAlignment="1">
      <alignment horizontal="left" vertical="top" wrapText="1"/>
    </xf>
    <xf numFmtId="0" fontId="65" fillId="35" borderId="0" xfId="0" applyFont="1" applyFill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0" fontId="65" fillId="0" borderId="0" xfId="0" applyFont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72" fillId="34" borderId="14" xfId="0" applyFont="1" applyFill="1" applyBorder="1" applyAlignment="1" applyProtection="1">
      <alignment horizontal="center" vertical="center"/>
      <protection/>
    </xf>
    <xf numFmtId="0" fontId="72" fillId="0" borderId="15" xfId="0" applyFont="1" applyBorder="1" applyAlignment="1" applyProtection="1">
      <alignment horizontal="justify" vertical="center" wrapText="1"/>
      <protection/>
    </xf>
    <xf numFmtId="49" fontId="72" fillId="0" borderId="16" xfId="0" applyNumberFormat="1" applyFont="1" applyFill="1" applyBorder="1" applyAlignment="1" applyProtection="1">
      <alignment horizontal="justify" vertical="center"/>
      <protection/>
    </xf>
    <xf numFmtId="0" fontId="72" fillId="0" borderId="17" xfId="0" applyFont="1" applyBorder="1" applyAlignment="1" applyProtection="1">
      <alignment horizontal="justify" vertical="center" wrapText="1"/>
      <protection/>
    </xf>
    <xf numFmtId="49" fontId="72" fillId="0" borderId="18" xfId="0" applyNumberFormat="1" applyFont="1" applyFill="1" applyBorder="1" applyAlignment="1" applyProtection="1">
      <alignment horizontal="justify" vertical="center"/>
      <protection/>
    </xf>
    <xf numFmtId="0" fontId="72" fillId="0" borderId="17" xfId="0" applyFont="1" applyFill="1" applyBorder="1" applyAlignment="1" applyProtection="1">
      <alignment horizontal="left" vertical="center"/>
      <protection/>
    </xf>
    <xf numFmtId="0" fontId="72" fillId="0" borderId="16" xfId="0" applyFont="1" applyFill="1" applyBorder="1" applyAlignment="1" applyProtection="1">
      <alignment horizontal="center" vertical="center"/>
      <protection/>
    </xf>
    <xf numFmtId="0" fontId="72" fillId="0" borderId="18" xfId="0" applyFont="1" applyFill="1" applyBorder="1" applyAlignment="1" applyProtection="1">
      <alignment horizontal="center" vertical="center"/>
      <protection/>
    </xf>
    <xf numFmtId="2" fontId="72" fillId="0" borderId="18" xfId="0" applyNumberFormat="1" applyFont="1" applyFill="1" applyBorder="1" applyAlignment="1" applyProtection="1">
      <alignment horizontal="center" vertical="center"/>
      <protection/>
    </xf>
    <xf numFmtId="0" fontId="72" fillId="34" borderId="14" xfId="0" applyFont="1" applyFill="1" applyBorder="1" applyAlignment="1" applyProtection="1">
      <alignment horizontal="center" vertical="center"/>
      <protection/>
    </xf>
    <xf numFmtId="0" fontId="65" fillId="35" borderId="0" xfId="0" applyFont="1" applyFill="1" applyBorder="1" applyAlignment="1" applyProtection="1">
      <alignment horizontal="left" vertical="top" wrapText="1"/>
      <protection hidden="1" locked="0"/>
    </xf>
    <xf numFmtId="0" fontId="65" fillId="0" borderId="0" xfId="0" applyFont="1" applyBorder="1" applyAlignment="1" applyProtection="1">
      <alignment horizontal="left" vertical="top" wrapText="1"/>
      <protection hidden="1" locked="0"/>
    </xf>
    <xf numFmtId="0" fontId="65" fillId="35" borderId="0" xfId="0" applyFont="1" applyFill="1" applyAlignment="1" applyProtection="1">
      <alignment horizontal="left" vertical="top" wrapText="1"/>
      <protection hidden="1" locked="0"/>
    </xf>
    <xf numFmtId="0" fontId="65" fillId="0" borderId="0" xfId="0" applyFont="1" applyAlignment="1" applyProtection="1">
      <alignment horizontal="left" vertical="top" wrapText="1"/>
      <protection hidden="1" locked="0"/>
    </xf>
    <xf numFmtId="0" fontId="65" fillId="35" borderId="0" xfId="0" applyFont="1" applyFill="1" applyBorder="1" applyAlignment="1" applyProtection="1">
      <alignment horizontal="left" vertical="top" wrapText="1"/>
      <protection locked="0"/>
    </xf>
    <xf numFmtId="0" fontId="2" fillId="35" borderId="0" xfId="0" applyFont="1" applyFill="1" applyBorder="1" applyAlignment="1">
      <alignment horizontal="left" vertical="top" wrapText="1"/>
    </xf>
    <xf numFmtId="0" fontId="65" fillId="0" borderId="16" xfId="0" applyFont="1" applyBorder="1" applyAlignment="1" applyProtection="1">
      <alignment horizontal="center" vertical="top" wrapText="1"/>
      <protection/>
    </xf>
    <xf numFmtId="0" fontId="76" fillId="0" borderId="19" xfId="0" applyFont="1" applyFill="1" applyBorder="1" applyAlignment="1" applyProtection="1">
      <alignment horizontal="left" vertical="top" wrapText="1"/>
      <protection hidden="1"/>
    </xf>
    <xf numFmtId="0" fontId="76" fillId="0" borderId="10" xfId="0" applyFont="1" applyFill="1" applyBorder="1" applyAlignment="1" applyProtection="1">
      <alignment horizontal="left" vertical="top" wrapText="1"/>
      <protection hidden="1"/>
    </xf>
    <xf numFmtId="0" fontId="76" fillId="0" borderId="15" xfId="0" applyFont="1" applyFill="1" applyBorder="1" applyAlignment="1" applyProtection="1">
      <alignment horizontal="left" vertical="top" wrapText="1"/>
      <protection hidden="1"/>
    </xf>
    <xf numFmtId="0" fontId="65" fillId="33" borderId="0" xfId="0" applyFont="1" applyFill="1" applyAlignment="1" applyProtection="1">
      <alignment horizontal="left"/>
      <protection hidden="1"/>
    </xf>
    <xf numFmtId="0" fontId="66" fillId="33" borderId="13" xfId="0" applyFont="1" applyFill="1" applyBorder="1" applyAlignment="1" applyProtection="1">
      <alignment horizontal="left" vertical="top" wrapText="1"/>
      <protection hidden="1"/>
    </xf>
    <xf numFmtId="2" fontId="65" fillId="33" borderId="16" xfId="0" applyNumberFormat="1" applyFont="1" applyFill="1" applyBorder="1" applyAlignment="1" applyProtection="1">
      <alignment horizontal="center" vertical="top"/>
      <protection hidden="1"/>
    </xf>
    <xf numFmtId="0" fontId="65" fillId="36" borderId="19" xfId="0" applyFont="1" applyFill="1" applyBorder="1" applyAlignment="1" applyProtection="1">
      <alignment horizontal="center" vertical="center" wrapText="1"/>
      <protection hidden="1" locked="0"/>
    </xf>
    <xf numFmtId="0" fontId="65" fillId="36" borderId="10" xfId="0" applyFont="1" applyFill="1" applyBorder="1" applyAlignment="1" applyProtection="1">
      <alignment horizontal="center" vertical="center" wrapText="1"/>
      <protection hidden="1" locked="0"/>
    </xf>
    <xf numFmtId="0" fontId="65" fillId="36" borderId="15" xfId="0" applyFont="1" applyFill="1" applyBorder="1" applyAlignment="1" applyProtection="1">
      <alignment horizontal="center" vertical="center" wrapText="1"/>
      <protection hidden="1" locked="0"/>
    </xf>
    <xf numFmtId="0" fontId="65" fillId="36" borderId="16" xfId="0" applyFont="1" applyFill="1" applyBorder="1" applyAlignment="1" applyProtection="1">
      <alignment horizontal="left" vertical="top" wrapText="1"/>
      <protection locked="0"/>
    </xf>
    <xf numFmtId="2" fontId="66" fillId="33" borderId="16" xfId="0" applyNumberFormat="1" applyFont="1" applyFill="1" applyBorder="1" applyAlignment="1" applyProtection="1">
      <alignment horizontal="center"/>
      <protection hidden="1"/>
    </xf>
    <xf numFmtId="0" fontId="65" fillId="36" borderId="19" xfId="0" applyFont="1" applyFill="1" applyBorder="1" applyAlignment="1" applyProtection="1">
      <alignment horizontal="left" vertical="top" wrapText="1"/>
      <protection locked="0"/>
    </xf>
    <xf numFmtId="0" fontId="65" fillId="36" borderId="10" xfId="0" applyFont="1" applyFill="1" applyBorder="1" applyAlignment="1" applyProtection="1">
      <alignment horizontal="left" vertical="top" wrapText="1"/>
      <protection locked="0"/>
    </xf>
    <xf numFmtId="0" fontId="65" fillId="36" borderId="15" xfId="0" applyFont="1" applyFill="1" applyBorder="1" applyAlignment="1" applyProtection="1">
      <alignment horizontal="left" vertical="top" wrapText="1"/>
      <protection locked="0"/>
    </xf>
    <xf numFmtId="2" fontId="65" fillId="33" borderId="16" xfId="0" applyNumberFormat="1" applyFont="1" applyFill="1" applyBorder="1" applyAlignment="1" applyProtection="1">
      <alignment horizontal="center" vertical="top"/>
      <protection/>
    </xf>
    <xf numFmtId="0" fontId="13" fillId="33" borderId="0" xfId="0" applyFont="1" applyFill="1" applyBorder="1" applyAlignment="1" applyProtection="1">
      <alignment horizontal="left" vertical="top" wrapText="1"/>
      <protection hidden="1"/>
    </xf>
    <xf numFmtId="0" fontId="77" fillId="0" borderId="0" xfId="0" applyFont="1" applyFill="1" applyBorder="1" applyAlignment="1" applyProtection="1">
      <alignment horizontal="left" wrapText="1"/>
      <protection hidden="1"/>
    </xf>
    <xf numFmtId="0" fontId="77" fillId="0" borderId="13" xfId="0" applyFont="1" applyFill="1" applyBorder="1" applyAlignment="1" applyProtection="1">
      <alignment horizontal="left" wrapText="1"/>
      <protection hidden="1"/>
    </xf>
    <xf numFmtId="0" fontId="65" fillId="0" borderId="13" xfId="0" applyFont="1" applyBorder="1" applyAlignment="1" applyProtection="1">
      <alignment horizontal="center"/>
      <protection hidden="1"/>
    </xf>
    <xf numFmtId="0" fontId="78" fillId="33" borderId="13" xfId="0" applyFont="1" applyFill="1" applyBorder="1" applyAlignment="1" applyProtection="1">
      <alignment horizontal="right" wrapText="1"/>
      <protection hidden="1"/>
    </xf>
    <xf numFmtId="0" fontId="66" fillId="33" borderId="10" xfId="0" applyFont="1" applyFill="1" applyBorder="1" applyAlignment="1" applyProtection="1">
      <alignment horizontal="left" vertical="top" wrapText="1"/>
      <protection hidden="1"/>
    </xf>
    <xf numFmtId="0" fontId="65" fillId="33" borderId="16" xfId="0" applyNumberFormat="1" applyFont="1" applyFill="1" applyBorder="1" applyAlignment="1" applyProtection="1">
      <alignment horizontal="right" vertical="top"/>
      <protection/>
    </xf>
    <xf numFmtId="0" fontId="65" fillId="33" borderId="16" xfId="0" applyFont="1" applyFill="1" applyBorder="1" applyAlignment="1" applyProtection="1">
      <alignment horizontal="left" vertical="top" wrapText="1"/>
      <protection hidden="1"/>
    </xf>
    <xf numFmtId="0" fontId="65" fillId="33" borderId="16" xfId="0" applyNumberFormat="1" applyFont="1" applyFill="1" applyBorder="1" applyAlignment="1" applyProtection="1">
      <alignment horizontal="center" vertical="top"/>
      <protection/>
    </xf>
    <xf numFmtId="0" fontId="66" fillId="0" borderId="13" xfId="0" applyFont="1" applyFill="1" applyBorder="1" applyAlignment="1" applyProtection="1">
      <alignment horizontal="center"/>
      <protection hidden="1"/>
    </xf>
    <xf numFmtId="0" fontId="66" fillId="0" borderId="13" xfId="0" applyFont="1" applyFill="1" applyBorder="1" applyAlignment="1" applyProtection="1">
      <alignment horizontal="right"/>
      <protection hidden="1"/>
    </xf>
    <xf numFmtId="0" fontId="65" fillId="33" borderId="0" xfId="0" applyFont="1" applyFill="1" applyAlignment="1" applyProtection="1">
      <alignment horizontal="justify" wrapText="1"/>
      <protection hidden="1"/>
    </xf>
    <xf numFmtId="0" fontId="77" fillId="33" borderId="20" xfId="0" applyFont="1" applyFill="1" applyBorder="1" applyAlignment="1" applyProtection="1">
      <alignment horizontal="center" vertical="center" wrapText="1"/>
      <protection hidden="1"/>
    </xf>
    <xf numFmtId="0" fontId="77" fillId="33" borderId="21" xfId="0" applyFont="1" applyFill="1" applyBorder="1" applyAlignment="1" applyProtection="1">
      <alignment horizontal="center" vertical="center" wrapText="1"/>
      <protection hidden="1"/>
    </xf>
    <xf numFmtId="0" fontId="77" fillId="33" borderId="17" xfId="0" applyFont="1" applyFill="1" applyBorder="1" applyAlignment="1" applyProtection="1">
      <alignment horizontal="center" vertical="center" wrapText="1"/>
      <protection hidden="1"/>
    </xf>
    <xf numFmtId="0" fontId="77" fillId="33" borderId="20" xfId="0" applyFont="1" applyFill="1" applyBorder="1" applyAlignment="1" applyProtection="1">
      <alignment horizontal="center" vertical="center"/>
      <protection hidden="1"/>
    </xf>
    <xf numFmtId="0" fontId="77" fillId="33" borderId="21" xfId="0" applyFont="1" applyFill="1" applyBorder="1" applyAlignment="1" applyProtection="1">
      <alignment horizontal="center" vertical="center"/>
      <protection hidden="1"/>
    </xf>
    <xf numFmtId="0" fontId="77" fillId="33" borderId="17" xfId="0" applyFont="1" applyFill="1" applyBorder="1" applyAlignment="1" applyProtection="1">
      <alignment horizontal="center" vertical="center"/>
      <protection hidden="1"/>
    </xf>
    <xf numFmtId="0" fontId="67" fillId="33" borderId="0" xfId="0" applyFont="1" applyFill="1" applyBorder="1" applyAlignment="1" applyProtection="1">
      <alignment horizontal="left" vertical="top" wrapText="1"/>
      <protection hidden="1"/>
    </xf>
    <xf numFmtId="0" fontId="66" fillId="33" borderId="0" xfId="0" applyFont="1" applyFill="1" applyAlignment="1" applyProtection="1">
      <alignment horizontal="center" vertical="top"/>
      <protection hidden="1"/>
    </xf>
    <xf numFmtId="49" fontId="66" fillId="33" borderId="13" xfId="0" applyNumberFormat="1" applyFont="1" applyFill="1" applyBorder="1" applyAlignment="1" applyProtection="1">
      <alignment horizontal="left" vertical="top"/>
      <protection hidden="1"/>
    </xf>
    <xf numFmtId="0" fontId="66" fillId="33" borderId="13" xfId="0" applyFont="1" applyFill="1" applyBorder="1" applyAlignment="1" applyProtection="1">
      <alignment horizontal="left" vertical="top"/>
      <protection hidden="1"/>
    </xf>
    <xf numFmtId="0" fontId="65" fillId="33" borderId="0" xfId="0" applyFont="1" applyFill="1" applyAlignment="1" applyProtection="1">
      <alignment horizontal="right"/>
      <protection hidden="1"/>
    </xf>
    <xf numFmtId="49" fontId="66" fillId="33" borderId="13" xfId="0" applyNumberFormat="1" applyFont="1" applyFill="1" applyBorder="1" applyAlignment="1" applyProtection="1">
      <alignment horizontal="center" wrapText="1"/>
      <protection hidden="1"/>
    </xf>
    <xf numFmtId="0" fontId="66" fillId="33" borderId="13" xfId="0" applyFont="1" applyFill="1" applyBorder="1" applyAlignment="1" applyProtection="1">
      <alignment horizontal="center" wrapText="1"/>
      <protection hidden="1"/>
    </xf>
    <xf numFmtId="14" fontId="66" fillId="33" borderId="13" xfId="0" applyNumberFormat="1" applyFont="1" applyFill="1" applyBorder="1" applyAlignment="1" applyProtection="1">
      <alignment horizontal="left"/>
      <protection hidden="1"/>
    </xf>
    <xf numFmtId="0" fontId="65" fillId="0" borderId="0" xfId="0" applyFont="1" applyFill="1" applyAlignment="1" applyProtection="1">
      <alignment horizontal="left" vertical="top" wrapText="1"/>
      <protection hidden="1"/>
    </xf>
    <xf numFmtId="0" fontId="13" fillId="33" borderId="0" xfId="0" applyNumberFormat="1" applyFont="1" applyFill="1" applyBorder="1" applyAlignment="1" applyProtection="1">
      <alignment horizontal="left" vertical="top" wrapText="1"/>
      <protection hidden="1"/>
    </xf>
    <xf numFmtId="0" fontId="65" fillId="33" borderId="0" xfId="0" applyFont="1" applyFill="1" applyAlignment="1" applyProtection="1">
      <alignment horizontal="left" vertical="top" wrapText="1"/>
      <protection hidden="1"/>
    </xf>
    <xf numFmtId="0" fontId="65" fillId="33" borderId="0" xfId="0" applyFont="1" applyFill="1" applyAlignment="1" applyProtection="1">
      <alignment horizontal="left" wrapText="1"/>
      <protection hidden="1"/>
    </xf>
    <xf numFmtId="0" fontId="65" fillId="33" borderId="0" xfId="0" applyFont="1" applyFill="1" applyBorder="1" applyAlignment="1" applyProtection="1">
      <alignment horizontal="center"/>
      <protection hidden="1"/>
    </xf>
    <xf numFmtId="0" fontId="65" fillId="33" borderId="16" xfId="0" applyNumberFormat="1" applyFont="1" applyFill="1" applyBorder="1" applyAlignment="1" applyProtection="1">
      <alignment horizontal="right" vertical="top"/>
      <protection hidden="1" locked="0"/>
    </xf>
    <xf numFmtId="0" fontId="67" fillId="33" borderId="16" xfId="0" applyFont="1" applyFill="1" applyBorder="1" applyAlignment="1" applyProtection="1">
      <alignment horizontal="left" vertical="top" wrapText="1"/>
      <protection hidden="1"/>
    </xf>
    <xf numFmtId="0" fontId="67" fillId="33" borderId="16" xfId="0" applyFont="1" applyFill="1" applyBorder="1" applyAlignment="1" applyProtection="1">
      <alignment horizontal="center" vertical="top"/>
      <protection hidden="1"/>
    </xf>
    <xf numFmtId="0" fontId="78" fillId="33" borderId="21" xfId="0" applyFont="1" applyFill="1" applyBorder="1" applyAlignment="1" applyProtection="1">
      <alignment horizontal="center" vertical="top"/>
      <protection hidden="1"/>
    </xf>
    <xf numFmtId="0" fontId="77" fillId="33" borderId="16" xfId="0" applyFont="1" applyFill="1" applyBorder="1" applyAlignment="1" applyProtection="1">
      <alignment horizontal="center" vertical="center"/>
      <protection hidden="1"/>
    </xf>
    <xf numFmtId="0" fontId="77" fillId="33" borderId="16" xfId="0" applyFont="1" applyFill="1" applyBorder="1" applyAlignment="1" applyProtection="1">
      <alignment horizontal="center" vertical="center" wrapText="1"/>
      <protection hidden="1"/>
    </xf>
    <xf numFmtId="0" fontId="77" fillId="33" borderId="16" xfId="0" applyFont="1" applyFill="1" applyBorder="1" applyAlignment="1" applyProtection="1">
      <alignment horizontal="center" vertical="top" wrapText="1"/>
      <protection hidden="1"/>
    </xf>
    <xf numFmtId="14" fontId="66" fillId="33" borderId="10" xfId="0" applyNumberFormat="1" applyFont="1" applyFill="1" applyBorder="1" applyAlignment="1" applyProtection="1">
      <alignment horizontal="right"/>
      <protection hidden="1" locked="0"/>
    </xf>
    <xf numFmtId="0" fontId="65" fillId="33" borderId="13" xfId="0" applyFont="1" applyFill="1" applyBorder="1" applyAlignment="1" applyProtection="1">
      <alignment horizontal="left" vertical="top"/>
      <protection hidden="1"/>
    </xf>
    <xf numFmtId="0" fontId="65" fillId="33" borderId="0" xfId="0" applyFont="1" applyFill="1" applyBorder="1" applyAlignment="1" applyProtection="1">
      <alignment horizontal="left" vertical="top" wrapText="1"/>
      <protection hidden="1"/>
    </xf>
    <xf numFmtId="0" fontId="67" fillId="0" borderId="13" xfId="0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Alignment="1" applyProtection="1">
      <alignment horizontal="left" vertical="top"/>
      <protection hidden="1"/>
    </xf>
    <xf numFmtId="0" fontId="69" fillId="0" borderId="13" xfId="0" applyFont="1" applyFill="1" applyBorder="1" applyAlignment="1" applyProtection="1">
      <alignment horizontal="center" vertical="top"/>
      <protection/>
    </xf>
    <xf numFmtId="0" fontId="67" fillId="36" borderId="0" xfId="0" applyFont="1" applyFill="1" applyAlignment="1" applyProtection="1">
      <alignment horizontal="left" vertical="top" wrapText="1"/>
      <protection hidden="1" locked="0"/>
    </xf>
    <xf numFmtId="49" fontId="65" fillId="33" borderId="13" xfId="0" applyNumberFormat="1" applyFont="1" applyFill="1" applyBorder="1" applyAlignment="1" applyProtection="1">
      <alignment horizontal="center"/>
      <protection hidden="1" locked="0"/>
    </xf>
    <xf numFmtId="0" fontId="69" fillId="0" borderId="0" xfId="0" applyFont="1" applyFill="1" applyBorder="1" applyAlignment="1" applyProtection="1">
      <alignment horizontal="left" vertical="top"/>
      <protection/>
    </xf>
    <xf numFmtId="0" fontId="69" fillId="33" borderId="0" xfId="0" applyFont="1" applyFill="1" applyBorder="1" applyAlignment="1" applyProtection="1">
      <alignment horizontal="left" vertical="top"/>
      <protection/>
    </xf>
    <xf numFmtId="0" fontId="65" fillId="0" borderId="19" xfId="0" applyFont="1" applyBorder="1" applyAlignment="1" applyProtection="1">
      <alignment horizontal="center" vertical="top" wrapText="1"/>
      <protection/>
    </xf>
    <xf numFmtId="0" fontId="65" fillId="0" borderId="10" xfId="0" applyFont="1" applyBorder="1" applyAlignment="1" applyProtection="1">
      <alignment horizontal="center" vertical="top" wrapText="1"/>
      <protection/>
    </xf>
    <xf numFmtId="0" fontId="65" fillId="0" borderId="15" xfId="0" applyFont="1" applyBorder="1" applyAlignment="1" applyProtection="1">
      <alignment horizontal="center" vertical="top" wrapText="1"/>
      <protection/>
    </xf>
    <xf numFmtId="0" fontId="69" fillId="0" borderId="0" xfId="0" applyFont="1" applyFill="1" applyBorder="1" applyAlignment="1" applyProtection="1">
      <alignment horizontal="left" vertical="top"/>
      <protection hidden="1"/>
    </xf>
    <xf numFmtId="0" fontId="69" fillId="36" borderId="13" xfId="0" applyFont="1" applyFill="1" applyBorder="1" applyAlignment="1" applyProtection="1">
      <alignment horizontal="left" vertical="top" wrapText="1"/>
      <protection locked="0"/>
    </xf>
    <xf numFmtId="0" fontId="78" fillId="33" borderId="0" xfId="0" applyFont="1" applyFill="1" applyBorder="1" applyAlignment="1" applyProtection="1">
      <alignment horizontal="center" vertical="top"/>
      <protection hidden="1"/>
    </xf>
    <xf numFmtId="0" fontId="69" fillId="33" borderId="21" xfId="0" applyFont="1" applyFill="1" applyBorder="1" applyAlignment="1" applyProtection="1">
      <alignment horizontal="left" vertical="top" wrapText="1"/>
      <protection hidden="1"/>
    </xf>
    <xf numFmtId="0" fontId="69" fillId="36" borderId="0" xfId="0" applyFont="1" applyFill="1" applyBorder="1" applyAlignment="1" applyProtection="1">
      <alignment horizontal="left" vertical="top" wrapText="1"/>
      <protection hidden="1" locked="0"/>
    </xf>
    <xf numFmtId="0" fontId="65" fillId="36" borderId="13" xfId="0" applyFont="1" applyFill="1" applyBorder="1" applyAlignment="1" applyProtection="1">
      <alignment horizontal="left" vertical="top" wrapText="1"/>
      <protection hidden="1" locked="0"/>
    </xf>
    <xf numFmtId="0" fontId="67" fillId="36" borderId="13" xfId="0" applyFont="1" applyFill="1" applyBorder="1" applyAlignment="1" applyProtection="1">
      <alignment horizontal="left" vertical="top" wrapText="1"/>
      <protection hidden="1" locked="0"/>
    </xf>
    <xf numFmtId="14" fontId="69" fillId="36" borderId="0" xfId="0" applyNumberFormat="1" applyFont="1" applyFill="1" applyBorder="1" applyAlignment="1" applyProtection="1">
      <alignment horizontal="center" vertical="top" wrapText="1"/>
      <protection hidden="1" locked="0"/>
    </xf>
    <xf numFmtId="49" fontId="69" fillId="36" borderId="0" xfId="0" applyNumberFormat="1" applyFont="1" applyFill="1" applyBorder="1" applyAlignment="1" applyProtection="1">
      <alignment horizontal="center" vertical="top" wrapText="1"/>
      <protection hidden="1" locked="0"/>
    </xf>
    <xf numFmtId="49" fontId="69" fillId="33" borderId="0" xfId="0" applyNumberFormat="1" applyFont="1" applyFill="1" applyBorder="1" applyAlignment="1" applyProtection="1">
      <alignment horizontal="left" vertical="top" wrapText="1"/>
      <protection hidden="1"/>
    </xf>
    <xf numFmtId="0" fontId="65" fillId="0" borderId="16" xfId="0" applyFont="1" applyBorder="1" applyAlignment="1" applyProtection="1">
      <alignment horizontal="center" vertical="top"/>
      <protection/>
    </xf>
    <xf numFmtId="14" fontId="65" fillId="33" borderId="13" xfId="0" applyNumberFormat="1" applyFont="1" applyFill="1" applyBorder="1" applyAlignment="1" applyProtection="1">
      <alignment horizontal="center" wrapText="1"/>
      <protection hidden="1"/>
    </xf>
    <xf numFmtId="49" fontId="65" fillId="33" borderId="13" xfId="0" applyNumberFormat="1" applyFont="1" applyFill="1" applyBorder="1" applyAlignment="1" applyProtection="1">
      <alignment horizontal="center" wrapText="1"/>
      <protection hidden="1"/>
    </xf>
    <xf numFmtId="0" fontId="65" fillId="33" borderId="13" xfId="0" applyFont="1" applyFill="1" applyBorder="1" applyAlignment="1" applyProtection="1">
      <alignment horizontal="center" wrapText="1"/>
      <protection hidden="1"/>
    </xf>
    <xf numFmtId="0" fontId="65" fillId="33" borderId="0" xfId="0" applyFont="1" applyFill="1" applyAlignment="1" applyProtection="1">
      <alignment horizontal="justify" vertical="top" wrapText="1"/>
      <protection hidden="1"/>
    </xf>
    <xf numFmtId="0" fontId="66" fillId="33" borderId="0" xfId="0" applyFont="1" applyFill="1" applyBorder="1" applyAlignment="1" applyProtection="1">
      <alignment horizontal="left" vertical="top" wrapText="1"/>
      <protection hidden="1"/>
    </xf>
    <xf numFmtId="0" fontId="69" fillId="0" borderId="0" xfId="0" applyFont="1" applyFill="1" applyAlignment="1" applyProtection="1">
      <alignment horizontal="left" wrapText="1"/>
      <protection hidden="1"/>
    </xf>
    <xf numFmtId="0" fontId="69" fillId="0" borderId="0" xfId="0" applyFont="1" applyFill="1" applyBorder="1" applyAlignment="1" applyProtection="1">
      <alignment horizontal="left" vertical="top" wrapText="1"/>
      <protection hidden="1"/>
    </xf>
    <xf numFmtId="0" fontId="71" fillId="33" borderId="0" xfId="0" applyFont="1" applyFill="1" applyAlignment="1" applyProtection="1">
      <alignment horizontal="left" vertical="top" wrapText="1"/>
      <protection hidden="1" locked="0"/>
    </xf>
    <xf numFmtId="0" fontId="79" fillId="36" borderId="0" xfId="0" applyFont="1" applyFill="1" applyBorder="1" applyAlignment="1" applyProtection="1">
      <alignment horizontal="left" vertical="top" wrapText="1"/>
      <protection hidden="1" locked="0"/>
    </xf>
    <xf numFmtId="0" fontId="69" fillId="36" borderId="0" xfId="0" applyFont="1" applyFill="1" applyAlignment="1" applyProtection="1">
      <alignment horizontal="left" vertical="top"/>
      <protection hidden="1" locked="0"/>
    </xf>
    <xf numFmtId="0" fontId="80" fillId="36" borderId="0" xfId="0" applyFont="1" applyFill="1" applyBorder="1" applyAlignment="1" applyProtection="1">
      <alignment horizontal="left" vertical="top" wrapText="1"/>
      <protection hidden="1" locked="0"/>
    </xf>
    <xf numFmtId="0" fontId="78" fillId="33" borderId="0" xfId="0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1" name="Таблица61" displayName="Таблица61" ref="BA39:BC43" comment="" totalsRowShown="0">
  <autoFilter ref="BA39:BC43"/>
  <tableColumns count="3">
    <tableColumn id="1" name="№ п/п2"/>
    <tableColumn id="2" name=" Техническое диагностирование "/>
    <tableColumn id="3" name="Стоимость за единицу в бел. рублях"/>
  </tableColumns>
  <tableStyleInfo name="Стиль таблицы 1" showFirstColumn="0" showLastColumn="0" showRowStripes="1" showColumnStripes="0"/>
</table>
</file>

<file path=xl/tables/table2.xml><?xml version="1.0" encoding="utf-8"?>
<table xmlns="http://schemas.openxmlformats.org/spreadsheetml/2006/main" id="156" name="Таблица156" displayName="Таблица156" ref="BA1:BD29" comment="" totalsRowShown="0">
  <autoFilter ref="BA1:BD29"/>
  <tableColumns count="4">
    <tableColumn id="1" name="1"/>
    <tableColumn id="2" name="2"/>
    <tableColumn id="3" name="3"/>
    <tableColumn id="4" name="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48"/>
  <sheetViews>
    <sheetView tabSelected="1" zoomScaleSheetLayoutView="80" workbookViewId="0" topLeftCell="A1">
      <selection activeCell="W6" sqref="W6:AK6"/>
    </sheetView>
  </sheetViews>
  <sheetFormatPr defaultColWidth="2.28125" defaultRowHeight="15"/>
  <cols>
    <col min="1" max="1" width="2.28125" style="21" customWidth="1"/>
    <col min="2" max="2" width="5.57421875" style="21" customWidth="1"/>
    <col min="3" max="10" width="2.28125" style="21" customWidth="1"/>
    <col min="11" max="11" width="5.57421875" style="21" bestFit="1" customWidth="1"/>
    <col min="12" max="12" width="3.28125" style="21" bestFit="1" customWidth="1"/>
    <col min="13" max="14" width="2.28125" style="21" customWidth="1"/>
    <col min="15" max="15" width="2.00390625" style="21" customWidth="1"/>
    <col min="16" max="18" width="2.28125" style="21" customWidth="1"/>
    <col min="19" max="20" width="2.28125" style="25" customWidth="1"/>
    <col min="21" max="22" width="2.28125" style="21" customWidth="1"/>
    <col min="23" max="23" width="1.28515625" style="21" customWidth="1"/>
    <col min="24" max="25" width="2.28125" style="21" customWidth="1"/>
    <col min="26" max="26" width="2.00390625" style="21" customWidth="1"/>
    <col min="27" max="27" width="4.7109375" style="21" customWidth="1"/>
    <col min="28" max="28" width="2.28125" style="21" customWidth="1"/>
    <col min="29" max="29" width="3.00390625" style="21" customWidth="1"/>
    <col min="30" max="30" width="3.28125" style="21" customWidth="1"/>
    <col min="31" max="31" width="3.7109375" style="21" customWidth="1"/>
    <col min="32" max="32" width="2.421875" style="21" customWidth="1"/>
    <col min="33" max="33" width="2.28125" style="21" customWidth="1"/>
    <col min="34" max="34" width="1.7109375" style="21" customWidth="1"/>
    <col min="35" max="35" width="3.421875" style="21" customWidth="1"/>
    <col min="36" max="37" width="3.00390625" style="21" customWidth="1"/>
    <col min="38" max="38" width="3.7109375" style="21" customWidth="1"/>
    <col min="39" max="39" width="2.28125" style="23" customWidth="1"/>
    <col min="40" max="47" width="2.28125" style="21" customWidth="1"/>
    <col min="48" max="48" width="0.71875" style="21" customWidth="1"/>
    <col min="49" max="50" width="2.28125" style="21" customWidth="1"/>
    <col min="51" max="51" width="2.7109375" style="21" customWidth="1"/>
    <col min="52" max="52" width="2.28125" style="21" customWidth="1"/>
    <col min="53" max="53" width="19.28125" style="21" hidden="1" customWidth="1"/>
    <col min="54" max="54" width="35.7109375" style="21" hidden="1" customWidth="1"/>
    <col min="55" max="55" width="17.8515625" style="21" hidden="1" customWidth="1"/>
    <col min="56" max="56" width="25.28125" style="21" hidden="1" customWidth="1"/>
    <col min="57" max="58" width="2.28125" style="21" customWidth="1"/>
    <col min="59" max="16384" width="2.28125" style="21" customWidth="1"/>
  </cols>
  <sheetData>
    <row r="1" spans="1:56" ht="15" customHeight="1">
      <c r="A1" s="170" t="s">
        <v>128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43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21" t="s">
        <v>62</v>
      </c>
      <c r="BB1" s="21" t="s">
        <v>63</v>
      </c>
      <c r="BC1" s="21" t="s">
        <v>64</v>
      </c>
      <c r="BD1" s="21" t="s">
        <v>65</v>
      </c>
    </row>
    <row r="2" spans="1:56" ht="276.7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63" t="s">
        <v>66</v>
      </c>
      <c r="BB2" s="64" t="s">
        <v>67</v>
      </c>
      <c r="BC2" s="64" t="s">
        <v>68</v>
      </c>
      <c r="BD2" s="65" t="s">
        <v>69</v>
      </c>
    </row>
    <row r="3" spans="2:56" ht="24.7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66" t="s">
        <v>70</v>
      </c>
      <c r="BB3" s="67" t="s">
        <v>67</v>
      </c>
      <c r="BC3" s="67" t="s">
        <v>71</v>
      </c>
      <c r="BD3" s="68" t="s">
        <v>69</v>
      </c>
    </row>
    <row r="4" spans="1:56" ht="22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63" t="s">
        <v>72</v>
      </c>
      <c r="BB4" s="64" t="s">
        <v>67</v>
      </c>
      <c r="BC4" s="64" t="s">
        <v>73</v>
      </c>
      <c r="BD4" s="65" t="s">
        <v>69</v>
      </c>
    </row>
    <row r="5" spans="1:56" s="30" customFormat="1" ht="21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168" t="s">
        <v>56</v>
      </c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66" t="s">
        <v>74</v>
      </c>
      <c r="BB5" s="67" t="s">
        <v>75</v>
      </c>
      <c r="BC5" s="67" t="s">
        <v>76</v>
      </c>
      <c r="BD5" s="68" t="s">
        <v>77</v>
      </c>
    </row>
    <row r="6" spans="1:56" s="30" customFormat="1" ht="21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172" t="s">
        <v>66</v>
      </c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63" t="s">
        <v>78</v>
      </c>
      <c r="BB6" s="64" t="s">
        <v>75</v>
      </c>
      <c r="BC6" s="64" t="s">
        <v>79</v>
      </c>
      <c r="BD6" s="65" t="s">
        <v>77</v>
      </c>
    </row>
    <row r="7" spans="1:56" s="30" customFormat="1" ht="20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5" t="s">
        <v>48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66" t="s">
        <v>80</v>
      </c>
      <c r="BB7" s="67" t="s">
        <v>75</v>
      </c>
      <c r="BC7" s="67" t="s">
        <v>81</v>
      </c>
      <c r="BD7" s="68" t="s">
        <v>77</v>
      </c>
    </row>
    <row r="8" spans="1:56" s="30" customFormat="1" ht="8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63" t="s">
        <v>82</v>
      </c>
      <c r="BB8" s="64" t="s">
        <v>75</v>
      </c>
      <c r="BC8" s="64" t="s">
        <v>147</v>
      </c>
      <c r="BD8" s="65" t="s">
        <v>83</v>
      </c>
    </row>
    <row r="9" spans="1:56" s="30" customFormat="1" ht="12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6" t="s">
        <v>43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66" t="s">
        <v>84</v>
      </c>
      <c r="BB9" s="67" t="s">
        <v>75</v>
      </c>
      <c r="BC9" s="67" t="s">
        <v>127</v>
      </c>
      <c r="BD9" s="68" t="s">
        <v>83</v>
      </c>
    </row>
    <row r="10" spans="1:56" ht="34.5" customHeight="1">
      <c r="A10" s="39"/>
      <c r="B10" s="171" t="s">
        <v>61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63" t="s">
        <v>85</v>
      </c>
      <c r="BB10" s="64" t="s">
        <v>86</v>
      </c>
      <c r="BC10" s="64" t="s">
        <v>87</v>
      </c>
      <c r="BD10" s="83" t="s">
        <v>88</v>
      </c>
    </row>
    <row r="11" spans="1:56" s="30" customFormat="1" ht="21.75" customHeight="1">
      <c r="A11" s="34"/>
      <c r="B11" s="169" t="s">
        <v>130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66" t="s">
        <v>89</v>
      </c>
      <c r="BB11" s="67" t="s">
        <v>86</v>
      </c>
      <c r="BC11" s="67" t="s">
        <v>90</v>
      </c>
      <c r="BD11" s="68" t="s">
        <v>88</v>
      </c>
    </row>
    <row r="12" spans="1:56" ht="59.25" customHeight="1">
      <c r="A12" s="39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63" t="s">
        <v>91</v>
      </c>
      <c r="BB12" s="64" t="s">
        <v>86</v>
      </c>
      <c r="BC12" s="64" t="s">
        <v>92</v>
      </c>
      <c r="BD12" s="79" t="s">
        <v>88</v>
      </c>
    </row>
    <row r="13" spans="1:56" s="30" customFormat="1" ht="7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66" t="s">
        <v>93</v>
      </c>
      <c r="BB13" s="67" t="s">
        <v>86</v>
      </c>
      <c r="BC13" s="67" t="s">
        <v>148</v>
      </c>
      <c r="BD13" s="80" t="s">
        <v>94</v>
      </c>
    </row>
    <row r="14" spans="1:90" s="30" customFormat="1" ht="30" customHeight="1">
      <c r="A14" s="34"/>
      <c r="B14" s="161" t="s">
        <v>129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52" t="s">
        <v>6</v>
      </c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63" t="s">
        <v>95</v>
      </c>
      <c r="BB14" s="84" t="s">
        <v>149</v>
      </c>
      <c r="BC14" s="64" t="s">
        <v>131</v>
      </c>
      <c r="BD14" s="81" t="s">
        <v>94</v>
      </c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</row>
    <row r="15" spans="1:56" s="30" customFormat="1" ht="49.5" customHeight="1">
      <c r="A15" s="34"/>
      <c r="B15" s="85" t="s">
        <v>133</v>
      </c>
      <c r="C15" s="85"/>
      <c r="D15" s="85"/>
      <c r="E15" s="85"/>
      <c r="F15" s="85"/>
      <c r="G15" s="85"/>
      <c r="H15" s="85"/>
      <c r="I15" s="162" t="s">
        <v>52</v>
      </c>
      <c r="J15" s="162"/>
      <c r="K15" s="162"/>
      <c r="L15" s="162"/>
      <c r="M15" s="162"/>
      <c r="N15" s="162"/>
      <c r="O15" s="85" t="s">
        <v>50</v>
      </c>
      <c r="P15" s="85"/>
      <c r="Q15" s="85"/>
      <c r="R15" s="85"/>
      <c r="S15" s="85"/>
      <c r="T15" s="85"/>
      <c r="U15" s="85"/>
      <c r="V15" s="85" t="s">
        <v>134</v>
      </c>
      <c r="W15" s="85"/>
      <c r="X15" s="85"/>
      <c r="Y15" s="85"/>
      <c r="Z15" s="85"/>
      <c r="AA15" s="85" t="s">
        <v>135</v>
      </c>
      <c r="AB15" s="85"/>
      <c r="AC15" s="85"/>
      <c r="AD15" s="85"/>
      <c r="AE15" s="149" t="s">
        <v>60</v>
      </c>
      <c r="AF15" s="150"/>
      <c r="AG15" s="150"/>
      <c r="AH15" s="150"/>
      <c r="AI15" s="150"/>
      <c r="AJ15" s="150"/>
      <c r="AK15" s="150"/>
      <c r="AL15" s="151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66" t="s">
        <v>96</v>
      </c>
      <c r="BB15" s="67" t="s">
        <v>97</v>
      </c>
      <c r="BC15" s="67" t="s">
        <v>98</v>
      </c>
      <c r="BD15" s="80" t="s">
        <v>99</v>
      </c>
    </row>
    <row r="16" spans="1:56" ht="50.25" customHeight="1">
      <c r="A16" s="39"/>
      <c r="B16" s="95" t="s">
        <v>136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7"/>
      <c r="AF16" s="98"/>
      <c r="AG16" s="98"/>
      <c r="AH16" s="98"/>
      <c r="AI16" s="98"/>
      <c r="AJ16" s="98"/>
      <c r="AK16" s="98"/>
      <c r="AL16" s="9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63" t="s">
        <v>100</v>
      </c>
      <c r="BB16" s="64" t="s">
        <v>97</v>
      </c>
      <c r="BC16" s="64" t="s">
        <v>101</v>
      </c>
      <c r="BD16" s="79" t="s">
        <v>99</v>
      </c>
    </row>
    <row r="17" spans="1:56" ht="30" customHeight="1">
      <c r="A17" s="39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7"/>
      <c r="AF17" s="98"/>
      <c r="AG17" s="98"/>
      <c r="AH17" s="98"/>
      <c r="AI17" s="98"/>
      <c r="AJ17" s="98"/>
      <c r="AK17" s="98"/>
      <c r="AL17" s="9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66" t="s">
        <v>102</v>
      </c>
      <c r="BB17" s="67" t="s">
        <v>97</v>
      </c>
      <c r="BC17" s="67" t="s">
        <v>103</v>
      </c>
      <c r="BD17" s="80" t="s">
        <v>99</v>
      </c>
    </row>
    <row r="18" spans="1:56" s="30" customFormat="1" ht="45.75" customHeight="1">
      <c r="A18" s="34"/>
      <c r="B18" s="86" t="s">
        <v>146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8"/>
      <c r="AH18" s="92"/>
      <c r="AI18" s="93"/>
      <c r="AJ18" s="93"/>
      <c r="AK18" s="93"/>
      <c r="AL18" s="9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63" t="s">
        <v>49</v>
      </c>
      <c r="BB18" s="64" t="s">
        <v>104</v>
      </c>
      <c r="BC18" s="64" t="s">
        <v>105</v>
      </c>
      <c r="BD18" s="79" t="s">
        <v>23</v>
      </c>
    </row>
    <row r="19" spans="1:56" s="30" customFormat="1" ht="39.75" customHeight="1">
      <c r="A19" s="34"/>
      <c r="B19" s="155" t="s">
        <v>59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66" t="s">
        <v>106</v>
      </c>
      <c r="BB19" s="67" t="s">
        <v>104</v>
      </c>
      <c r="BC19" s="67" t="s">
        <v>107</v>
      </c>
      <c r="BD19" s="80" t="s">
        <v>23</v>
      </c>
    </row>
    <row r="20" spans="1:56" ht="39.75" customHeight="1">
      <c r="A20" s="39"/>
      <c r="B20" s="173" t="s">
        <v>124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63" t="s">
        <v>108</v>
      </c>
      <c r="BB20" s="64" t="s">
        <v>104</v>
      </c>
      <c r="BC20" s="64" t="s">
        <v>150</v>
      </c>
      <c r="BD20" s="79" t="s">
        <v>23</v>
      </c>
    </row>
    <row r="21" spans="1:56" s="30" customFormat="1" ht="20.25" customHeight="1">
      <c r="A21" s="34"/>
      <c r="B21" s="152" t="s">
        <v>57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66" t="s">
        <v>109</v>
      </c>
      <c r="BB21" s="67" t="s">
        <v>110</v>
      </c>
      <c r="BC21" s="67" t="s">
        <v>111</v>
      </c>
      <c r="BD21" s="80" t="s">
        <v>23</v>
      </c>
    </row>
    <row r="22" spans="1:56" ht="20.25" customHeight="1">
      <c r="A22" s="39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63" t="s">
        <v>112</v>
      </c>
      <c r="BB22" s="64" t="s">
        <v>110</v>
      </c>
      <c r="BC22" s="64" t="s">
        <v>113</v>
      </c>
      <c r="BD22" s="79" t="s">
        <v>23</v>
      </c>
    </row>
    <row r="23" spans="1:56" s="30" customFormat="1" ht="13.5" customHeight="1">
      <c r="A23" s="34"/>
      <c r="B23" s="154" t="s">
        <v>51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66" t="s">
        <v>114</v>
      </c>
      <c r="BB23" s="67" t="s">
        <v>151</v>
      </c>
      <c r="BC23" s="67" t="s">
        <v>115</v>
      </c>
      <c r="BD23" s="80" t="s">
        <v>116</v>
      </c>
    </row>
    <row r="24" spans="1:56" s="30" customFormat="1" ht="20.25" customHeight="1">
      <c r="A24" s="34"/>
      <c r="B24" s="148" t="s">
        <v>54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63" t="s">
        <v>117</v>
      </c>
      <c r="BB24" s="64" t="s">
        <v>151</v>
      </c>
      <c r="BC24" s="64" t="s">
        <v>118</v>
      </c>
      <c r="BD24" s="79" t="s">
        <v>116</v>
      </c>
    </row>
    <row r="25" spans="1:56" ht="30" customHeight="1">
      <c r="A25" s="39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66" t="s">
        <v>119</v>
      </c>
      <c r="BB25" s="67" t="s">
        <v>151</v>
      </c>
      <c r="BC25" s="67" t="s">
        <v>120</v>
      </c>
      <c r="BD25" s="80" t="s">
        <v>116</v>
      </c>
    </row>
    <row r="26" spans="1:56" s="30" customFormat="1" ht="21" customHeight="1">
      <c r="A26" s="34"/>
      <c r="B26" s="148" t="s">
        <v>53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63" t="s">
        <v>121</v>
      </c>
      <c r="BB26" s="64" t="s">
        <v>152</v>
      </c>
      <c r="BC26" s="64" t="s">
        <v>132</v>
      </c>
      <c r="BD26" s="81" t="s">
        <v>122</v>
      </c>
    </row>
    <row r="27" spans="1:56" ht="36.75" customHeight="1">
      <c r="A27" s="39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66" t="s">
        <v>123</v>
      </c>
      <c r="BB27" s="67" t="s">
        <v>152</v>
      </c>
      <c r="BC27" s="67" t="s">
        <v>153</v>
      </c>
      <c r="BD27" s="82" t="s">
        <v>122</v>
      </c>
    </row>
    <row r="28" spans="1:56" s="30" customFormat="1" ht="13.5" customHeight="1">
      <c r="A28" s="34"/>
      <c r="B28" s="174" t="s">
        <v>44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21"/>
      <c r="BB28" s="21"/>
      <c r="BC28" s="21"/>
      <c r="BD28" s="21"/>
    </row>
    <row r="29" spans="1:56" s="30" customFormat="1" ht="19.5">
      <c r="A29" s="34"/>
      <c r="B29" s="147" t="s">
        <v>45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21"/>
      <c r="BB29" s="21"/>
      <c r="BC29" s="21"/>
      <c r="BD29" s="21"/>
    </row>
    <row r="30" spans="1:52" s="30" customFormat="1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45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</row>
    <row r="31" spans="1:52" s="30" customFormat="1" ht="19.5">
      <c r="A31" s="34"/>
      <c r="B31" s="143" t="s">
        <v>46</v>
      </c>
      <c r="C31" s="143"/>
      <c r="D31" s="143"/>
      <c r="E31" s="143"/>
      <c r="F31" s="143"/>
      <c r="G31" s="143"/>
      <c r="H31" s="143"/>
      <c r="I31" s="144"/>
      <c r="J31" s="144"/>
      <c r="K31" s="144"/>
      <c r="L31" s="144"/>
      <c r="M31" s="144"/>
      <c r="N31" s="144"/>
      <c r="O31" s="144"/>
      <c r="P31" s="144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</row>
    <row r="32" spans="1:52" s="30" customFormat="1" ht="15">
      <c r="A32" s="34"/>
      <c r="B32" s="34"/>
      <c r="C32" s="34"/>
      <c r="D32" s="34"/>
      <c r="E32" s="34"/>
      <c r="F32" s="34"/>
      <c r="G32" s="34"/>
      <c r="H32" s="34"/>
      <c r="I32" s="34"/>
      <c r="J32" s="38" t="s">
        <v>11</v>
      </c>
      <c r="K32" s="34"/>
      <c r="L32" s="34"/>
      <c r="M32" s="34"/>
      <c r="N32" s="34"/>
      <c r="O32" s="34"/>
      <c r="P32" s="34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</row>
    <row r="33" spans="1:53" s="30" customFormat="1" ht="19.5">
      <c r="A33" s="34"/>
      <c r="B33" s="143" t="s">
        <v>47</v>
      </c>
      <c r="C33" s="143"/>
      <c r="D33" s="143"/>
      <c r="E33" s="143"/>
      <c r="F33" s="143"/>
      <c r="G33" s="143"/>
      <c r="H33" s="143"/>
      <c r="I33" s="144"/>
      <c r="J33" s="144"/>
      <c r="K33" s="144"/>
      <c r="L33" s="144"/>
      <c r="M33" s="144"/>
      <c r="N33" s="144"/>
      <c r="O33" s="144"/>
      <c r="P33" s="144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0" t="s">
        <v>145</v>
      </c>
    </row>
    <row r="34" spans="1:53" s="30" customFormat="1" ht="15">
      <c r="A34" s="34"/>
      <c r="B34" s="34"/>
      <c r="C34" s="34"/>
      <c r="D34" s="34"/>
      <c r="E34" s="34"/>
      <c r="F34" s="34"/>
      <c r="G34" s="34"/>
      <c r="H34" s="34"/>
      <c r="I34" s="37"/>
      <c r="J34" s="38" t="s">
        <v>11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0" t="s">
        <v>144</v>
      </c>
    </row>
    <row r="35" spans="1:52" s="30" customFormat="1" ht="5.25" customHeight="1">
      <c r="A35" s="45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</row>
    <row r="36" spans="1:52" s="30" customFormat="1" ht="5.25" customHeight="1">
      <c r="A36" s="45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</row>
    <row r="37" spans="1:52" s="30" customFormat="1" ht="23.25" customHeight="1">
      <c r="A37" s="34"/>
      <c r="B37" s="53" t="s">
        <v>125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15"/>
      <c r="O37" s="15"/>
      <c r="P37" s="15"/>
      <c r="Q37" s="15"/>
      <c r="R37" s="15"/>
      <c r="S37" s="15"/>
      <c r="T37" s="15"/>
      <c r="U37" s="15"/>
      <c r="V37" s="14"/>
      <c r="W37" s="14"/>
      <c r="X37" s="17" t="s">
        <v>22</v>
      </c>
      <c r="Y37" s="14"/>
      <c r="Z37" s="14"/>
      <c r="AA37" s="14"/>
      <c r="AB37" s="14"/>
      <c r="AC37" s="14"/>
      <c r="AD37" s="14"/>
      <c r="AE37" s="14"/>
      <c r="AF37" s="146"/>
      <c r="AG37" s="146"/>
      <c r="AH37" s="146"/>
      <c r="AI37" s="146"/>
      <c r="AJ37" s="146"/>
      <c r="AK37" s="146"/>
      <c r="AL37" s="146"/>
      <c r="AM37" s="146"/>
      <c r="AN37" s="13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</row>
    <row r="38" spans="1:52" s="30" customFormat="1" ht="28.5" customHeight="1">
      <c r="A38" s="34"/>
      <c r="B38" s="127" t="str">
        <f>VLOOKUP(W6,$BA$2:$BC$27,2,0)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5"/>
      <c r="S38" s="14"/>
      <c r="T38" s="15"/>
      <c r="U38" s="15"/>
      <c r="V38" s="14"/>
      <c r="W38" s="14"/>
      <c r="X38" s="14"/>
      <c r="Y38" s="14"/>
      <c r="Z38" s="14"/>
      <c r="AA38" s="14"/>
      <c r="AB38" s="14"/>
      <c r="AC38" s="14"/>
      <c r="AD38" s="17" t="s">
        <v>6</v>
      </c>
      <c r="AE38" s="17"/>
      <c r="AF38" s="139"/>
      <c r="AG38" s="139"/>
      <c r="AH38" s="139"/>
      <c r="AI38" s="139"/>
      <c r="AJ38" s="139"/>
      <c r="AK38" s="139"/>
      <c r="AL38" s="139"/>
      <c r="AM38" s="55" t="s">
        <v>5</v>
      </c>
      <c r="AN38" s="13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</row>
    <row r="39" spans="1:55" s="30" customFormat="1" ht="41.25" customHeight="1">
      <c r="A39" s="34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5"/>
      <c r="S39" s="14"/>
      <c r="T39" s="15"/>
      <c r="U39" s="15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3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69" t="s">
        <v>143</v>
      </c>
      <c r="BB39" s="44" t="s">
        <v>41</v>
      </c>
      <c r="BC39" s="78" t="s">
        <v>42</v>
      </c>
    </row>
    <row r="40" spans="1:55" s="30" customFormat="1" ht="61.5" customHeight="1">
      <c r="A40" s="34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5"/>
      <c r="S40" s="14"/>
      <c r="T40" s="15"/>
      <c r="U40" s="15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3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71" t="s">
        <v>138</v>
      </c>
      <c r="BB40" s="70" t="s">
        <v>137</v>
      </c>
      <c r="BC40" s="75">
        <v>622.71</v>
      </c>
    </row>
    <row r="41" spans="1:55" s="30" customFormat="1" ht="18.75" customHeight="1">
      <c r="A41" s="34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5"/>
      <c r="S41" s="14"/>
      <c r="T41" s="15"/>
      <c r="U41" s="15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3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71" t="s">
        <v>40</v>
      </c>
      <c r="BB41" s="70" t="s">
        <v>139</v>
      </c>
      <c r="BC41" s="75">
        <v>12.21</v>
      </c>
    </row>
    <row r="42" spans="1:55" s="30" customFormat="1" ht="18.75" customHeight="1">
      <c r="A42" s="34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5"/>
      <c r="S42" s="14"/>
      <c r="T42" s="15"/>
      <c r="U42" s="15"/>
      <c r="V42" s="14"/>
      <c r="W42" s="14"/>
      <c r="X42" s="32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3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73" t="s">
        <v>55</v>
      </c>
      <c r="BB42" s="72" t="s">
        <v>140</v>
      </c>
      <c r="BC42" s="76">
        <v>65.12</v>
      </c>
    </row>
    <row r="43" spans="1:56" ht="18.75" customHeight="1">
      <c r="A43" s="3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3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73" t="s">
        <v>142</v>
      </c>
      <c r="BB43" s="74" t="s">
        <v>141</v>
      </c>
      <c r="BC43" s="77">
        <v>712.25</v>
      </c>
      <c r="BD43" s="30"/>
    </row>
    <row r="44" spans="1:52" s="30" customFormat="1" ht="18.75" customHeight="1">
      <c r="A44" s="3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3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s="30" customFormat="1" ht="6.75" customHeight="1">
      <c r="A45" s="3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  <c r="U45" s="15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3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6" ht="18.75" customHeight="1">
      <c r="A46" s="34"/>
      <c r="B46" s="49" t="s">
        <v>1</v>
      </c>
      <c r="C46" s="50"/>
      <c r="D46" s="50"/>
      <c r="E46" s="50"/>
      <c r="F46" s="50"/>
      <c r="G46" s="50"/>
      <c r="H46" s="50"/>
      <c r="I46" s="50"/>
      <c r="J46" s="140" t="str">
        <f>B10</f>
        <v>Указать полное наименование организации (вместо данного текста)</v>
      </c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50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0"/>
      <c r="BB46" s="30"/>
      <c r="BC46" s="30"/>
      <c r="BD46" s="30"/>
    </row>
    <row r="47" spans="1:52" s="40" customFormat="1" ht="36" customHeight="1">
      <c r="A47" s="34"/>
      <c r="B47" s="56" t="s">
        <v>18</v>
      </c>
      <c r="C47" s="50"/>
      <c r="D47" s="50"/>
      <c r="E47" s="50"/>
      <c r="F47" s="50"/>
      <c r="G47" s="50"/>
      <c r="H47" s="50"/>
      <c r="I47" s="50"/>
      <c r="J47" s="141">
        <f>B25</f>
        <v>0</v>
      </c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50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1:52" s="40" customFormat="1" ht="84" customHeight="1">
      <c r="A48" s="34"/>
      <c r="B48" s="17"/>
      <c r="C48" s="14"/>
      <c r="D48" s="14"/>
      <c r="E48" s="14"/>
      <c r="F48" s="14"/>
      <c r="G48" s="14"/>
      <c r="H48" s="14"/>
      <c r="I48" s="14"/>
      <c r="J48" s="142">
        <f>B27</f>
        <v>0</v>
      </c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3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</row>
    <row r="49" spans="1:52" s="40" customFormat="1" ht="8.25" customHeight="1">
      <c r="A49" s="34"/>
      <c r="B49" s="14"/>
      <c r="C49" s="14"/>
      <c r="D49" s="14"/>
      <c r="E49" s="14"/>
      <c r="F49" s="14"/>
      <c r="G49" s="14"/>
      <c r="H49" s="14"/>
      <c r="I49" s="14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</row>
    <row r="50" spans="1:52" s="40" customFormat="1" ht="12" customHeight="1">
      <c r="A50" s="34"/>
      <c r="B50" s="130" t="s">
        <v>27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57"/>
      <c r="U50" s="57"/>
      <c r="V50" s="163">
        <f>AB14</f>
        <v>0</v>
      </c>
      <c r="W50" s="163"/>
      <c r="X50" s="163"/>
      <c r="Y50" s="163"/>
      <c r="Z50" s="163"/>
      <c r="AA50" s="163"/>
      <c r="AB50" s="14" t="s">
        <v>20</v>
      </c>
      <c r="AC50" s="164">
        <f>Q14</f>
        <v>0</v>
      </c>
      <c r="AD50" s="165"/>
      <c r="AE50" s="165"/>
      <c r="AF50" s="165"/>
      <c r="AG50" s="165"/>
      <c r="AH50" s="165"/>
      <c r="AI50" s="165"/>
      <c r="AJ50" s="16"/>
      <c r="AK50" s="16"/>
      <c r="AL50" s="16"/>
      <c r="AM50" s="30"/>
      <c r="AN50" s="13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</row>
    <row r="51" spans="1:52" s="40" customFormat="1" ht="6.75" customHeight="1">
      <c r="A51" s="34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3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</row>
    <row r="52" spans="1:52" s="22" customFormat="1" ht="61.5" customHeight="1">
      <c r="A52" s="34"/>
      <c r="B52" s="113" t="s">
        <v>126</v>
      </c>
      <c r="C52" s="114"/>
      <c r="D52" s="115"/>
      <c r="E52" s="136" t="s">
        <v>7</v>
      </c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7" t="s">
        <v>8</v>
      </c>
      <c r="Z52" s="137"/>
      <c r="AA52" s="137"/>
      <c r="AB52" s="138" t="s">
        <v>35</v>
      </c>
      <c r="AC52" s="138"/>
      <c r="AD52" s="138"/>
      <c r="AE52" s="138" t="s">
        <v>32</v>
      </c>
      <c r="AF52" s="138"/>
      <c r="AG52" s="138"/>
      <c r="AH52" s="138" t="s">
        <v>33</v>
      </c>
      <c r="AI52" s="138"/>
      <c r="AJ52" s="138"/>
      <c r="AK52" s="138" t="s">
        <v>34</v>
      </c>
      <c r="AL52" s="138"/>
      <c r="AM52" s="138"/>
      <c r="AN52" s="13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</row>
    <row r="53" spans="1:52" s="22" customFormat="1" ht="41.25" customHeight="1">
      <c r="A53" s="34"/>
      <c r="B53" s="132"/>
      <c r="C53" s="132"/>
      <c r="D53" s="132"/>
      <c r="E53" s="133" t="e">
        <f>VLOOKUP(B53,$BA$40:$BC$43,2,FALSE)</f>
        <v>#N/A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4">
        <v>1</v>
      </c>
      <c r="Z53" s="134"/>
      <c r="AA53" s="134"/>
      <c r="AB53" s="91" t="e">
        <f>VLOOKUP(B53,$BA$40:$BC$43,3,FALSE)</f>
        <v>#N/A</v>
      </c>
      <c r="AC53" s="91"/>
      <c r="AD53" s="91"/>
      <c r="AE53" s="91" t="e">
        <f>Y53*AB53</f>
        <v>#N/A</v>
      </c>
      <c r="AF53" s="91"/>
      <c r="AG53" s="91"/>
      <c r="AH53" s="91" t="e">
        <f>ROUND(AE53*0.2,2)</f>
        <v>#N/A</v>
      </c>
      <c r="AI53" s="91"/>
      <c r="AJ53" s="91"/>
      <c r="AK53" s="91" t="e">
        <f>AE53+AH53</f>
        <v>#N/A</v>
      </c>
      <c r="AL53" s="91"/>
      <c r="AM53" s="91"/>
      <c r="AN53" s="13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</row>
    <row r="54" spans="1:52" s="40" customFormat="1" ht="57.75" customHeight="1">
      <c r="A54" s="34"/>
      <c r="B54" s="132"/>
      <c r="C54" s="132"/>
      <c r="D54" s="132"/>
      <c r="E54" s="133" t="e">
        <f>VLOOKUP(B54,$BA$40:$BC$43,2,FALSE)</f>
        <v>#N/A</v>
      </c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4">
        <v>1</v>
      </c>
      <c r="Z54" s="134"/>
      <c r="AA54" s="134"/>
      <c r="AB54" s="91" t="e">
        <f>VLOOKUP(B54,$BA$40:$BC$43,3,FALSE)</f>
        <v>#N/A</v>
      </c>
      <c r="AC54" s="91"/>
      <c r="AD54" s="91"/>
      <c r="AE54" s="91" t="e">
        <f>Y54*AB54</f>
        <v>#N/A</v>
      </c>
      <c r="AF54" s="91"/>
      <c r="AG54" s="91"/>
      <c r="AH54" s="91" t="e">
        <f>ROUND(AE54*0.2,2)</f>
        <v>#N/A</v>
      </c>
      <c r="AI54" s="91"/>
      <c r="AJ54" s="91"/>
      <c r="AK54" s="91" t="e">
        <f>AE54+AH54</f>
        <v>#N/A</v>
      </c>
      <c r="AL54" s="91"/>
      <c r="AM54" s="91"/>
      <c r="AN54" s="13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</row>
    <row r="55" spans="1:52" s="40" customFormat="1" ht="48.75" customHeight="1">
      <c r="A55" s="34"/>
      <c r="B55" s="132"/>
      <c r="C55" s="132"/>
      <c r="D55" s="132"/>
      <c r="E55" s="133" t="e">
        <f>VLOOKUP(B55,$BA$40:$BC$43,2,FALSE)</f>
        <v>#N/A</v>
      </c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4">
        <v>1</v>
      </c>
      <c r="Z55" s="134"/>
      <c r="AA55" s="134"/>
      <c r="AB55" s="91" t="e">
        <f>VLOOKUP(B55,$BA$40:$BC$43,3,FALSE)</f>
        <v>#N/A</v>
      </c>
      <c r="AC55" s="91"/>
      <c r="AD55" s="91"/>
      <c r="AE55" s="91" t="e">
        <f>Y55*AB55</f>
        <v>#N/A</v>
      </c>
      <c r="AF55" s="91"/>
      <c r="AG55" s="91"/>
      <c r="AH55" s="91" t="e">
        <f>ROUND(AE55*0.2,2)</f>
        <v>#N/A</v>
      </c>
      <c r="AI55" s="91"/>
      <c r="AJ55" s="91"/>
      <c r="AK55" s="91" t="e">
        <f>AE55+AH55</f>
        <v>#N/A</v>
      </c>
      <c r="AL55" s="91"/>
      <c r="AM55" s="91"/>
      <c r="AN55" s="13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</row>
    <row r="56" spans="1:52" s="40" customFormat="1" ht="24.75" customHeight="1">
      <c r="A56" s="3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5"/>
      <c r="U56" s="14"/>
      <c r="V56" s="14"/>
      <c r="W56" s="17"/>
      <c r="X56" s="14"/>
      <c r="Y56" s="19" t="s">
        <v>9</v>
      </c>
      <c r="Z56" s="14"/>
      <c r="AA56" s="14"/>
      <c r="AB56" s="27"/>
      <c r="AC56" s="27"/>
      <c r="AD56" s="27"/>
      <c r="AE56" s="96">
        <f>SUMIF(AE53:AG55,"&gt;0",AE53:AG55)</f>
        <v>0</v>
      </c>
      <c r="AF56" s="96"/>
      <c r="AG56" s="96"/>
      <c r="AH56" s="96">
        <f>SUMIF(AH53:AJ55,"&gt;0",AH53:AJ55)</f>
        <v>0</v>
      </c>
      <c r="AI56" s="96"/>
      <c r="AJ56" s="96"/>
      <c r="AK56" s="96">
        <f>SUMIF(AK53:AM55,"&gt;0",AK53:AM55)</f>
        <v>0</v>
      </c>
      <c r="AL56" s="96"/>
      <c r="AM56" s="96"/>
      <c r="AN56" s="13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</row>
    <row r="57" spans="1:52" s="40" customFormat="1" ht="6.75" customHeight="1">
      <c r="A57" s="3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5"/>
      <c r="U57" s="15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3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</row>
    <row r="58" spans="1:52" s="40" customFormat="1" ht="19.5" customHeight="1">
      <c r="A58" s="34"/>
      <c r="B58" s="89" t="s">
        <v>10</v>
      </c>
      <c r="C58" s="89"/>
      <c r="D58" s="89"/>
      <c r="E58" s="89"/>
      <c r="F58" s="89"/>
      <c r="G58" s="89"/>
      <c r="H58" s="89"/>
      <c r="I58" s="90" t="str">
        <f>SUBSTITUTE(PROPER(INDEX(n_4,MID(TEXT(AK56,n0),1,1)+1)&amp;INDEX(n0x,MID(TEXT(AK56,n0),2,1)+1,MID(TEXT(AK56,n0),3,1)+1)&amp;IF(-MID(TEXT(AK56,n0),1,3),"миллиард"&amp;VLOOKUP(MID(TEXT(AK56,n0),3,1)*AND(MID(TEXT(AK56,n0),2,1)-1),мил,2),"")&amp;INDEX(n_4,MID(TEXT(AK56,n0),4,1)+1)&amp;INDEX(n0x,MID(TEXT(AK56,n0),5,1)+1,MID(TEXT(AK56,n0),6,1)+1)&amp;IF(-MID(TEXT(AK56,n0),4,3),"миллион"&amp;VLOOKUP(MID(TEXT(AK56,n0),6,1)*AND(MID(TEXT(AK56,n0),5,1)-1),мил,2),"")&amp;INDEX(n_4,MID(TEXT(AK56,n0),7,1)+1)&amp;INDEX(n1x,MID(TEXT(AK56,n0),8,1)+1,MID(TEXT(AK56,n0),9,1)+1)&amp;IF(-MID(TEXT(AK56,n0),7,3),VLOOKUP(MID(TEXT(AK56,n0),9,1)*AND(MID(TEXT(AK56,n0),8,1)-1),тыс,2),"")&amp;INDEX(n_4,MID(TEXT(AK56,n0),10,1)+1)&amp;INDEX(n0x,MID(TEXT(AK56,n0),11,1)+1,MID(TEXT(AK56,n0),12,1)+1)),"z"," ")&amp;IF(TRUNC(TEXT(AK56,n0)),"","Ноль ")&amp;"рубл"&amp;VLOOKUP(MOD(MAX(MOD(MID(TEXT(AK56,n0),11,2)-11,100),9),10),{0,"ь ";1,"я ";4,"ей "},2)&amp;RIGHT(TEXT(AK56,n0),2)&amp;" копе"&amp;VLOOKUP(MOD(MAX(MOD(RIGHT(TEXT(AK56,n0),2)-11,100),9),10),{0,"йка";1,"йки";4,"ек"},2)</f>
        <v>Ноль рублей 00 копеек</v>
      </c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13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</row>
    <row r="59" spans="1:52" s="40" customFormat="1" ht="13.5" customHeight="1">
      <c r="A59" s="34"/>
      <c r="B59" s="89" t="s">
        <v>19</v>
      </c>
      <c r="C59" s="89"/>
      <c r="D59" s="89"/>
      <c r="E59" s="89"/>
      <c r="F59" s="89"/>
      <c r="G59" s="89"/>
      <c r="H59" s="89"/>
      <c r="I59" s="106" t="str">
        <f>SUBSTITUTE(PROPER(INDEX(n_4,MID(TEXT(AH56,n0),1,1)+1)&amp;INDEX(n0x,MID(TEXT(AH56,n0),2,1)+1,MID(TEXT(AH56,n0),3,1)+1)&amp;IF(-MID(TEXT(AH56,n0),1,3),"миллиард"&amp;VLOOKUP(MID(TEXT(AH56,n0),3,1)*AND(MID(TEXT(AH56,n0),2,1)-1),мил,2),"")&amp;INDEX(n_4,MID(TEXT(AH56,n0),4,1)+1)&amp;INDEX(n0x,MID(TEXT(AH56,n0),5,1)+1,MID(TEXT(AH56,n0),6,1)+1)&amp;IF(-MID(TEXT(AH56,n0),4,3),"миллион"&amp;VLOOKUP(MID(TEXT(AH56,n0),6,1)*AND(MID(TEXT(AH56,n0),5,1)-1),мил,2),"")&amp;INDEX(n_4,MID(TEXT(AH56,n0),7,1)+1)&amp;INDEX(n1x,MID(TEXT(AH56,n0),8,1)+1,MID(TEXT(AH56,n0),9,1)+1)&amp;IF(-MID(TEXT(AH56,n0),7,3),VLOOKUP(MID(TEXT(AH56,n0),9,1)*AND(MID(TEXT(AH56,n0),8,1)-1),тыс,2),"")&amp;INDEX(n_4,MID(TEXT(AH56,n0),10,1)+1)&amp;INDEX(n0x,MID(TEXT(AH56,n0),11,1)+1,MID(TEXT(AH56,n0),12,1)+1)),"z"," ")&amp;IF(TRUNC(TEXT(AH56,n0)),"","Ноль ")&amp;"рубл"&amp;VLOOKUP(MOD(MAX(MOD(MID(TEXT(AH56,n0),11,2)-11,100),9),10),{0,"ь ";1,"я ";4,"ей "},2)&amp;RIGHT(TEXT(AH56,n0),2)&amp;" копе"&amp;VLOOKUP(MOD(MAX(MOD(RIGHT(TEXT(AH56,n0),2)-11,100),9),10),{0,"йка";1,"йки";4,"ек"},2)</f>
        <v>Ноль рублей 00 копеек</v>
      </c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3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</row>
    <row r="60" spans="1:52" s="40" customFormat="1" ht="9.75" customHeight="1">
      <c r="A60" s="3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5"/>
      <c r="U60" s="15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3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</row>
    <row r="61" spans="1:52" s="40" customFormat="1" ht="15.75" customHeight="1">
      <c r="A61" s="34"/>
      <c r="B61" s="129" t="s">
        <v>29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</row>
    <row r="62" spans="1:55" s="40" customFormat="1" ht="14.25" customHeight="1">
      <c r="A62" s="34"/>
      <c r="B62" s="130" t="s">
        <v>21</v>
      </c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46"/>
      <c r="BC62" s="47"/>
    </row>
    <row r="63" spans="1:101" s="41" customFormat="1" ht="11.25" customHeight="1">
      <c r="A63" s="34"/>
      <c r="B63" s="130" t="s">
        <v>28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</row>
    <row r="64" spans="1:52" s="30" customFormat="1" ht="15">
      <c r="A64" s="34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15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3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</row>
    <row r="65" spans="1:51" s="30" customFormat="1" ht="80.25" customHeight="1">
      <c r="A65" s="34"/>
      <c r="B65" s="101" t="str">
        <f>VLOOKUP(W6,$BA$2:$BC$27,3,0)</f>
        <v>Начальник Брестского областного 
управления Госпромнадзора
___________________________ И.Г.Калишук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4"/>
      <c r="AH65" s="14"/>
      <c r="AI65" s="14"/>
      <c r="AJ65" s="14"/>
      <c r="AK65" s="14"/>
      <c r="AL65" s="14"/>
      <c r="AM65" s="14"/>
      <c r="AN65" s="13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</row>
    <row r="66" spans="1:101" s="30" customFormat="1" ht="15" customHeight="1">
      <c r="A66" s="34"/>
      <c r="B66" s="13" t="s">
        <v>12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89"/>
      <c r="AH66" s="89"/>
      <c r="AI66" s="89"/>
      <c r="AJ66" s="89"/>
      <c r="AK66" s="89"/>
      <c r="AL66" s="89"/>
      <c r="AM66" s="89"/>
      <c r="AN66" s="13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</row>
    <row r="67" spans="1:51" s="30" customFormat="1" ht="15">
      <c r="A67" s="34"/>
      <c r="B67" s="13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51"/>
      <c r="AH67" s="51"/>
      <c r="AI67" s="51"/>
      <c r="AJ67" s="51"/>
      <c r="AK67" s="51"/>
      <c r="AL67" s="51"/>
      <c r="AM67" s="51"/>
      <c r="AN67" s="13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</row>
    <row r="68" spans="1:51" s="30" customFormat="1" ht="15">
      <c r="A68" s="34"/>
      <c r="B68" s="167" t="s">
        <v>0</v>
      </c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4"/>
      <c r="N68" s="14"/>
      <c r="O68" s="14"/>
      <c r="P68" s="14"/>
      <c r="Q68" s="14"/>
      <c r="R68" s="14"/>
      <c r="S68" s="167" t="s">
        <v>1</v>
      </c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3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</row>
    <row r="69" spans="1:51" s="30" customFormat="1" ht="15">
      <c r="A69" s="34"/>
      <c r="B69" s="127" t="str">
        <f>B38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4"/>
      <c r="Q69" s="14"/>
      <c r="R69" s="14"/>
      <c r="S69" s="128" t="str">
        <f>J46</f>
        <v>Указать полное наименование организации (вместо данного текста)</v>
      </c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3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</row>
    <row r="70" spans="1:51" s="30" customFormat="1" ht="15">
      <c r="A70" s="34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4"/>
      <c r="Q70" s="14"/>
      <c r="R70" s="14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3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</row>
    <row r="71" spans="1:51" s="30" customFormat="1" ht="15" customHeight="1">
      <c r="A71" s="34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4"/>
      <c r="Q71" s="14"/>
      <c r="R71" s="14"/>
      <c r="S71" s="20" t="s">
        <v>25</v>
      </c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</row>
    <row r="72" spans="1:52" s="30" customFormat="1" ht="15">
      <c r="A72" s="34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4"/>
      <c r="Q72" s="14"/>
      <c r="R72" s="14"/>
      <c r="S72" s="119">
        <f>B25</f>
        <v>0</v>
      </c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3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</row>
    <row r="73" spans="1:52" s="30" customFormat="1" ht="38.25" customHeight="1">
      <c r="A73" s="34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4"/>
      <c r="Q73" s="14"/>
      <c r="R73" s="14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3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</row>
    <row r="74" spans="1:52" s="30" customFormat="1" ht="15">
      <c r="A74" s="34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4"/>
      <c r="Q74" s="14"/>
      <c r="R74" s="14"/>
      <c r="S74" s="119" t="s">
        <v>26</v>
      </c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3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</row>
    <row r="75" spans="1:52" s="30" customFormat="1" ht="15">
      <c r="A75" s="34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4"/>
      <c r="Q75" s="14"/>
      <c r="R75" s="14"/>
      <c r="S75" s="119">
        <f>B27</f>
        <v>0</v>
      </c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</row>
    <row r="76" spans="1:52" s="30" customFormat="1" ht="15">
      <c r="A76" s="34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4"/>
      <c r="Q76" s="14"/>
      <c r="R76" s="14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</row>
    <row r="77" spans="1:52" s="30" customFormat="1" ht="15">
      <c r="A77" s="34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4"/>
      <c r="Q77" s="14"/>
      <c r="R77" s="14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</row>
    <row r="78" spans="1:52" s="30" customFormat="1" ht="50.25" customHeight="1">
      <c r="A78" s="34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4"/>
      <c r="Q78" s="14"/>
      <c r="R78" s="14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</row>
    <row r="79" spans="1:52" s="30" customFormat="1" ht="25.5" customHeight="1">
      <c r="A79" s="3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20" t="s">
        <v>2</v>
      </c>
      <c r="P79" s="120"/>
      <c r="Q79" s="120"/>
      <c r="R79" s="120"/>
      <c r="S79" s="120"/>
      <c r="T79" s="121">
        <f>AF37</f>
        <v>0</v>
      </c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61"/>
      <c r="AG79" s="14"/>
      <c r="AH79" s="14"/>
      <c r="AI79" s="14"/>
      <c r="AJ79" s="14"/>
      <c r="AK79" s="14"/>
      <c r="AL79" s="14"/>
      <c r="AM79" s="14"/>
      <c r="AN79" s="13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</row>
    <row r="80" spans="1:52" s="30" customFormat="1" ht="12" customHeight="1">
      <c r="A80" s="3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17" t="s">
        <v>3</v>
      </c>
      <c r="P80" s="14"/>
      <c r="Q80" s="14"/>
      <c r="R80" s="14"/>
      <c r="S80" s="14"/>
      <c r="T80" s="15"/>
      <c r="U80" s="15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3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</row>
    <row r="81" spans="1:52" s="30" customFormat="1" ht="21.75" customHeight="1">
      <c r="A81" s="34"/>
      <c r="B81" s="18"/>
      <c r="C81" s="123" t="s">
        <v>30</v>
      </c>
      <c r="D81" s="123"/>
      <c r="E81" s="123"/>
      <c r="F81" s="123"/>
      <c r="G81" s="123"/>
      <c r="H81" s="123"/>
      <c r="I81" s="123"/>
      <c r="J81" s="123"/>
      <c r="K81" s="123"/>
      <c r="L81" s="123"/>
      <c r="M81" s="124">
        <f>Q14</f>
        <v>0</v>
      </c>
      <c r="N81" s="125"/>
      <c r="O81" s="125"/>
      <c r="P81" s="125"/>
      <c r="Q81" s="125"/>
      <c r="R81" s="125"/>
      <c r="S81" s="125"/>
      <c r="T81" s="125"/>
      <c r="U81" s="125"/>
      <c r="V81" s="14" t="s">
        <v>6</v>
      </c>
      <c r="W81" s="14"/>
      <c r="X81" s="126">
        <f>AB14</f>
        <v>0</v>
      </c>
      <c r="Y81" s="126"/>
      <c r="Z81" s="126"/>
      <c r="AA81" s="126"/>
      <c r="AB81" s="126"/>
      <c r="AC81" s="126"/>
      <c r="AD81" s="126"/>
      <c r="AE81" s="126"/>
      <c r="AF81" s="14"/>
      <c r="AG81" s="14"/>
      <c r="AH81" s="14"/>
      <c r="AI81" s="14"/>
      <c r="AJ81" s="14"/>
      <c r="AK81" s="14"/>
      <c r="AL81" s="14"/>
      <c r="AM81" s="14"/>
      <c r="AN81" s="13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</row>
    <row r="82" spans="1:52" s="30" customFormat="1" ht="15" customHeight="1">
      <c r="A82" s="34"/>
      <c r="B82" s="17" t="s">
        <v>4</v>
      </c>
      <c r="C82" s="110"/>
      <c r="D82" s="110"/>
      <c r="E82" s="17" t="s">
        <v>4</v>
      </c>
      <c r="F82" s="111"/>
      <c r="G82" s="111"/>
      <c r="H82" s="111"/>
      <c r="I82" s="111"/>
      <c r="J82" s="111"/>
      <c r="K82" s="111"/>
      <c r="L82" s="111"/>
      <c r="M82" s="33" t="s">
        <v>5</v>
      </c>
      <c r="N82" s="14"/>
      <c r="O82" s="14"/>
      <c r="P82" s="31"/>
      <c r="Q82" s="31"/>
      <c r="R82" s="31"/>
      <c r="S82" s="31"/>
      <c r="T82" s="31"/>
      <c r="U82" s="31"/>
      <c r="V82" s="14"/>
      <c r="W82" s="14"/>
      <c r="X82" s="26"/>
      <c r="Y82" s="26"/>
      <c r="Z82" s="26"/>
      <c r="AA82" s="26"/>
      <c r="AB82" s="26"/>
      <c r="AC82" s="26"/>
      <c r="AD82" s="26"/>
      <c r="AE82" s="14"/>
      <c r="AF82" s="14"/>
      <c r="AG82" s="14"/>
      <c r="AH82" s="14"/>
      <c r="AI82" s="14"/>
      <c r="AJ82" s="14"/>
      <c r="AK82" s="14"/>
      <c r="AL82" s="14"/>
      <c r="AM82" s="14"/>
      <c r="AN82" s="13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</row>
    <row r="83" spans="1:52" s="30" customFormat="1" ht="15">
      <c r="A83" s="34"/>
      <c r="B83" s="112" t="s">
        <v>36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3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s="30" customFormat="1" ht="6" customHeight="1">
      <c r="A84" s="3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5"/>
      <c r="U84" s="15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3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s="30" customFormat="1" ht="59.25" customHeight="1">
      <c r="A85" s="34"/>
      <c r="B85" s="113" t="s">
        <v>126</v>
      </c>
      <c r="C85" s="114"/>
      <c r="D85" s="115"/>
      <c r="E85" s="116" t="s">
        <v>7</v>
      </c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8"/>
      <c r="Y85" s="113" t="s">
        <v>8</v>
      </c>
      <c r="Z85" s="114"/>
      <c r="AA85" s="115"/>
      <c r="AB85" s="113" t="s">
        <v>35</v>
      </c>
      <c r="AC85" s="114"/>
      <c r="AD85" s="115"/>
      <c r="AE85" s="113" t="s">
        <v>32</v>
      </c>
      <c r="AF85" s="114"/>
      <c r="AG85" s="115"/>
      <c r="AH85" s="113" t="s">
        <v>33</v>
      </c>
      <c r="AI85" s="114"/>
      <c r="AJ85" s="115"/>
      <c r="AK85" s="113" t="s">
        <v>34</v>
      </c>
      <c r="AL85" s="114"/>
      <c r="AM85" s="115"/>
      <c r="AN85" s="13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s="30" customFormat="1" ht="45" customHeight="1">
      <c r="A86" s="34"/>
      <c r="B86" s="107">
        <f>B53</f>
        <v>0</v>
      </c>
      <c r="C86" s="107"/>
      <c r="D86" s="107"/>
      <c r="E86" s="108" t="e">
        <f>E53</f>
        <v>#N/A</v>
      </c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9">
        <f>Y53</f>
        <v>1</v>
      </c>
      <c r="Z86" s="109"/>
      <c r="AA86" s="109"/>
      <c r="AB86" s="100" t="e">
        <f>AB53</f>
        <v>#N/A</v>
      </c>
      <c r="AC86" s="100"/>
      <c r="AD86" s="100"/>
      <c r="AE86" s="91" t="e">
        <f>Y86*AB86</f>
        <v>#N/A</v>
      </c>
      <c r="AF86" s="91"/>
      <c r="AG86" s="91"/>
      <c r="AH86" s="91" t="e">
        <f>ROUND(AE86*0.2,2)</f>
        <v>#N/A</v>
      </c>
      <c r="AI86" s="91"/>
      <c r="AJ86" s="91"/>
      <c r="AK86" s="91" t="e">
        <f>AE86+AH86</f>
        <v>#N/A</v>
      </c>
      <c r="AL86" s="91"/>
      <c r="AM86" s="91"/>
      <c r="AN86" s="13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s="30" customFormat="1" ht="46.5" customHeight="1">
      <c r="A87" s="34"/>
      <c r="B87" s="107">
        <f>B54</f>
        <v>0</v>
      </c>
      <c r="C87" s="107"/>
      <c r="D87" s="107"/>
      <c r="E87" s="108" t="e">
        <f>E54</f>
        <v>#N/A</v>
      </c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9">
        <f>Y54</f>
        <v>1</v>
      </c>
      <c r="Z87" s="109"/>
      <c r="AA87" s="109"/>
      <c r="AB87" s="100" t="e">
        <f>AB54</f>
        <v>#N/A</v>
      </c>
      <c r="AC87" s="100"/>
      <c r="AD87" s="100"/>
      <c r="AE87" s="91" t="e">
        <f>Y87*AB87</f>
        <v>#N/A</v>
      </c>
      <c r="AF87" s="91"/>
      <c r="AG87" s="91"/>
      <c r="AH87" s="91" t="e">
        <f>ROUND(AE87*0.2,2)</f>
        <v>#N/A</v>
      </c>
      <c r="AI87" s="91"/>
      <c r="AJ87" s="91"/>
      <c r="AK87" s="91" t="e">
        <f>AE87+AH87</f>
        <v>#N/A</v>
      </c>
      <c r="AL87" s="91"/>
      <c r="AM87" s="91"/>
      <c r="AN87" s="13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s="30" customFormat="1" ht="63.75" customHeight="1">
      <c r="A88" s="34"/>
      <c r="B88" s="107">
        <f>B55</f>
        <v>0</v>
      </c>
      <c r="C88" s="107"/>
      <c r="D88" s="107"/>
      <c r="E88" s="108" t="e">
        <f>E55</f>
        <v>#N/A</v>
      </c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9">
        <f>Y55</f>
        <v>1</v>
      </c>
      <c r="Z88" s="109"/>
      <c r="AA88" s="109"/>
      <c r="AB88" s="100" t="e">
        <f>AB55</f>
        <v>#N/A</v>
      </c>
      <c r="AC88" s="100"/>
      <c r="AD88" s="100"/>
      <c r="AE88" s="91" t="e">
        <f>Y88*AB88</f>
        <v>#N/A</v>
      </c>
      <c r="AF88" s="91"/>
      <c r="AG88" s="91"/>
      <c r="AH88" s="91" t="e">
        <f>ROUND(AE88*0.2,2)</f>
        <v>#N/A</v>
      </c>
      <c r="AI88" s="91"/>
      <c r="AJ88" s="91"/>
      <c r="AK88" s="91" t="e">
        <f>AE88+AH88</f>
        <v>#N/A</v>
      </c>
      <c r="AL88" s="91"/>
      <c r="AM88" s="91"/>
      <c r="AN88" s="13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s="30" customFormat="1" ht="19.5" customHeight="1">
      <c r="A89" s="3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5"/>
      <c r="U89" s="14"/>
      <c r="V89" s="14"/>
      <c r="W89" s="14"/>
      <c r="X89" s="14"/>
      <c r="Y89" s="19" t="s">
        <v>9</v>
      </c>
      <c r="Z89" s="14"/>
      <c r="AA89" s="14"/>
      <c r="AB89" s="27"/>
      <c r="AC89" s="27"/>
      <c r="AD89" s="27"/>
      <c r="AE89" s="96">
        <f>SUMIF(AE86:AG88,"&gt;0",AE86:AG88)</f>
        <v>0</v>
      </c>
      <c r="AF89" s="96"/>
      <c r="AG89" s="96"/>
      <c r="AH89" s="96">
        <f>SUMIF(AH86:AJ88,"&gt;0",AH86:AJ88)</f>
        <v>0</v>
      </c>
      <c r="AI89" s="96"/>
      <c r="AJ89" s="96"/>
      <c r="AK89" s="96">
        <f>SUMIF(AK86:AM88,"&gt;0",AK86:AM88)</f>
        <v>0</v>
      </c>
      <c r="AL89" s="96"/>
      <c r="AM89" s="96"/>
      <c r="AN89" s="13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1:52" s="30" customFormat="1" ht="15">
      <c r="A90" s="34"/>
      <c r="B90" s="89" t="s">
        <v>37</v>
      </c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13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</row>
    <row r="91" spans="1:52" s="30" customFormat="1" ht="15">
      <c r="A91" s="34"/>
      <c r="B91" s="89" t="s">
        <v>31</v>
      </c>
      <c r="C91" s="89"/>
      <c r="D91" s="89"/>
      <c r="E91" s="89"/>
      <c r="F91" s="89"/>
      <c r="G91" s="89"/>
      <c r="H91" s="89"/>
      <c r="I91" s="90" t="str">
        <f>SUBSTITUTE(PROPER(INDEX(n_4,MID(TEXT(AK89,n0),1,1)+1)&amp;INDEX(n0x,MID(TEXT(AK89,n0),2,1)+1,MID(TEXT(AK89,n0),3,1)+1)&amp;IF(-MID(TEXT(AK89,n0),1,3),"миллиард"&amp;VLOOKUP(MID(TEXT(AK89,n0),3,1)*AND(MID(TEXT(AK89,n0),2,1)-1),мил,2),"")&amp;INDEX(n_4,MID(TEXT(AK89,n0),4,1)+1)&amp;INDEX(n0x,MID(TEXT(AK89,n0),5,1)+1,MID(TEXT(AK89,n0),6,1)+1)&amp;IF(-MID(TEXT(AK89,n0),4,3),"миллион"&amp;VLOOKUP(MID(TEXT(AK89,n0),6,1)*AND(MID(TEXT(AK89,n0),5,1)-1),мил,2),"")&amp;INDEX(n_4,MID(TEXT(AK89,n0),7,1)+1)&amp;INDEX(n1x,MID(TEXT(AK89,n0),8,1)+1,MID(TEXT(AK89,n0),9,1)+1)&amp;IF(-MID(TEXT(AK89,n0),7,3),VLOOKUP(MID(TEXT(AK89,n0),9,1)*AND(MID(TEXT(AK89,n0),8,1)-1),тыс,2),"")&amp;INDEX(n_4,MID(TEXT(AK89,n0),10,1)+1)&amp;INDEX(n0x,MID(TEXT(AK89,n0),11,1)+1,MID(TEXT(AK89,n0),12,1)+1)),"z"," ")&amp;IF(TRUNC(TEXT(AK89,n0)),"","Ноль ")&amp;"рубл"&amp;VLOOKUP(MOD(MAX(MOD(MID(TEXT(AK89,n0),11,2)-11,100),9),10),{0,"ь ";1,"я ";4,"ей "},2)&amp;RIGHT(TEXT(AK89,n0),2)&amp;" копе"&amp;VLOOKUP(MOD(MAX(MOD(RIGHT(TEXT(AK89,n0),2)-11,100),9),10),{0,"йка";1,"йки";4,"ек"},2)</f>
        <v>Ноль рублей 00 копеек</v>
      </c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13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</row>
    <row r="92" spans="1:52" s="30" customFormat="1" ht="15">
      <c r="A92" s="34"/>
      <c r="B92" s="14" t="s">
        <v>19</v>
      </c>
      <c r="C92" s="14"/>
      <c r="D92" s="14"/>
      <c r="E92" s="14"/>
      <c r="F92" s="14"/>
      <c r="G92" s="14"/>
      <c r="H92" s="14"/>
      <c r="I92" s="106" t="str">
        <f>SUBSTITUTE(PROPER(INDEX(n_4,MID(TEXT(AH89,n0),1,1)+1)&amp;INDEX(n0x,MID(TEXT(AH89,n0),2,1)+1,MID(TEXT(AH89,n0),3,1)+1)&amp;IF(-MID(TEXT(AH89,n0),1,3),"миллиард"&amp;VLOOKUP(MID(TEXT(AH89,n0),3,1)*AND(MID(TEXT(AH89,n0),2,1)-1),мил,2),"")&amp;INDEX(n_4,MID(TEXT(AH89,n0),4,1)+1)&amp;INDEX(n0x,MID(TEXT(AH89,n0),5,1)+1,MID(TEXT(AH89,n0),6,1)+1)&amp;IF(-MID(TEXT(AH89,n0),4,3),"миллион"&amp;VLOOKUP(MID(TEXT(AH89,n0),6,1)*AND(MID(TEXT(AH89,n0),5,1)-1),мил,2),"")&amp;INDEX(n_4,MID(TEXT(AH89,n0),7,1)+1)&amp;INDEX(n1x,MID(TEXT(AH89,n0),8,1)+1,MID(TEXT(AH89,n0),9,1)+1)&amp;IF(-MID(TEXT(AH89,n0),7,3),VLOOKUP(MID(TEXT(AH89,n0),9,1)*AND(MID(TEXT(AH89,n0),8,1)-1),тыс,2),"")&amp;INDEX(n_4,MID(TEXT(AH89,n0),10,1)+1)&amp;INDEX(n0x,MID(TEXT(AH89,n0),11,1)+1,MID(TEXT(AH89,n0),12,1)+1)),"z"," ")&amp;IF(TRUNC(TEXT(AH89,n0)),"","Ноль ")&amp;"рубл"&amp;VLOOKUP(MOD(MAX(MOD(MID(TEXT(AH89,n0),11,2)-11,100),9),10),{0,"ь ";1,"я ";4,"ей "},2)&amp;RIGHT(TEXT(AH89,n0),2)&amp;" копе"&amp;VLOOKUP(MOD(MAX(MOD(RIGHT(TEXT(AH89,n0),2)-11,100),9),10),{0,"йка";1,"йки";4,"ек"},2)</f>
        <v>Ноль рублей 00 копеек</v>
      </c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3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</row>
    <row r="93" spans="1:52" s="30" customFormat="1" ht="15">
      <c r="A93" s="34"/>
      <c r="B93" s="89" t="s">
        <v>58</v>
      </c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13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</row>
    <row r="94" spans="1:52" s="30" customFormat="1" ht="15">
      <c r="A94" s="34"/>
      <c r="B94" s="89" t="s">
        <v>38</v>
      </c>
      <c r="C94" s="89"/>
      <c r="D94" s="89"/>
      <c r="E94" s="89"/>
      <c r="F94" s="89"/>
      <c r="G94" s="89"/>
      <c r="H94" s="89"/>
      <c r="I94" s="89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1"/>
      <c r="AF94" s="61"/>
      <c r="AG94" s="61"/>
      <c r="AH94" s="61"/>
      <c r="AI94" s="61"/>
      <c r="AJ94" s="61"/>
      <c r="AK94" s="61"/>
      <c r="AL94" s="61"/>
      <c r="AM94" s="61"/>
      <c r="AN94" s="13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</row>
    <row r="95" spans="1:52" s="30" customFormat="1" ht="15">
      <c r="A95" s="3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5"/>
      <c r="U95" s="15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3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</row>
    <row r="96" spans="1:52" s="30" customFormat="1" ht="15">
      <c r="A96" s="34"/>
      <c r="B96" s="14"/>
      <c r="C96" s="14"/>
      <c r="D96" s="14"/>
      <c r="E96" s="14"/>
      <c r="F96" s="14"/>
      <c r="G96" s="17" t="s">
        <v>0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5"/>
      <c r="U96" s="15"/>
      <c r="V96" s="14"/>
      <c r="W96" s="14"/>
      <c r="X96" s="14"/>
      <c r="Y96" s="14"/>
      <c r="Z96" s="17" t="s">
        <v>1</v>
      </c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3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</row>
    <row r="97" spans="1:52" s="30" customFormat="1" ht="15">
      <c r="A97" s="34"/>
      <c r="B97" s="101" t="str">
        <f>B65</f>
        <v>Начальник Брестского областного 
управления Госпромнадзора
___________________________ И.Г.Калишук</v>
      </c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5"/>
      <c r="V97" s="14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3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</row>
    <row r="98" spans="1:52" s="30" customFormat="1" ht="15">
      <c r="A98" s="34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5"/>
      <c r="V98" s="14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3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</row>
    <row r="99" spans="1:52" s="30" customFormat="1" ht="31.5" customHeight="1">
      <c r="A99" s="34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5"/>
      <c r="V99" s="14"/>
      <c r="W99" s="14"/>
      <c r="X99" s="14"/>
      <c r="Y99" s="14"/>
      <c r="Z99" s="14"/>
      <c r="AA99" s="14"/>
      <c r="AB99" s="29" t="s">
        <v>39</v>
      </c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3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</row>
    <row r="100" spans="1:52" s="30" customFormat="1" ht="17.25" customHeight="1">
      <c r="A100" s="34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5"/>
      <c r="V100" s="14"/>
      <c r="W100" s="104"/>
      <c r="X100" s="104"/>
      <c r="Y100" s="104"/>
      <c r="Z100" s="104"/>
      <c r="AA100" s="104"/>
      <c r="AB100" s="104"/>
      <c r="AC100" s="104"/>
      <c r="AD100" s="104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3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</row>
    <row r="101" spans="1:52" s="30" customFormat="1" ht="10.5" customHeight="1">
      <c r="A101" s="3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5"/>
      <c r="U101" s="15"/>
      <c r="V101" s="14"/>
      <c r="W101" s="14" t="s">
        <v>11</v>
      </c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28" t="s">
        <v>24</v>
      </c>
      <c r="AI101" s="14"/>
      <c r="AJ101" s="14"/>
      <c r="AK101" s="14"/>
      <c r="AL101" s="14"/>
      <c r="AM101" s="14"/>
      <c r="AN101" s="13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</row>
    <row r="102" spans="1:52" s="30" customFormat="1" ht="20.25" customHeight="1">
      <c r="A102" s="34"/>
      <c r="B102" s="14"/>
      <c r="C102" s="14"/>
      <c r="D102" s="14"/>
      <c r="E102" s="14"/>
      <c r="F102" s="14" t="s">
        <v>12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5"/>
      <c r="U102" s="15"/>
      <c r="V102" s="14"/>
      <c r="W102" s="14"/>
      <c r="X102" s="14"/>
      <c r="Y102" s="14"/>
      <c r="Z102" s="14"/>
      <c r="AB102" s="14"/>
      <c r="AC102" s="14" t="s">
        <v>12</v>
      </c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3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</row>
    <row r="103" spans="1:52" s="30" customFormat="1" ht="5.2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5"/>
      <c r="T103" s="1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3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</row>
    <row r="104" spans="1:52" s="30" customFormat="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5"/>
      <c r="T104" s="1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3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</row>
    <row r="105" spans="40:52" s="30" customFormat="1" ht="16.5" customHeight="1"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</row>
    <row r="106" spans="40:52" s="30" customFormat="1" ht="19.5" customHeight="1"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</row>
    <row r="107" spans="40:52" s="30" customFormat="1" ht="50.25" customHeight="1"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</row>
    <row r="108" spans="40:52" s="30" customFormat="1" ht="28.5" customHeight="1"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</row>
    <row r="109" spans="40:52" s="30" customFormat="1" ht="35.25" customHeight="1"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</row>
    <row r="110" spans="40:52" s="30" customFormat="1" ht="36.75" customHeight="1"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</row>
    <row r="111" spans="40:52" s="30" customFormat="1" ht="13.5" customHeight="1"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</row>
    <row r="112" spans="40:52" s="30" customFormat="1" ht="7.5" customHeight="1"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</row>
    <row r="113" spans="40:52" s="30" customFormat="1" ht="24.75" customHeight="1"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</row>
    <row r="114" spans="40:52" s="30" customFormat="1" ht="18.75" customHeight="1"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</row>
    <row r="115" spans="40:52" s="30" customFormat="1" ht="43.5" customHeight="1"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</row>
    <row r="116" spans="40:52" s="30" customFormat="1" ht="15"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</row>
    <row r="117" spans="40:52" s="30" customFormat="1" ht="15" customHeight="1"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</row>
    <row r="118" spans="40:52" s="30" customFormat="1" ht="15"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</row>
    <row r="119" spans="40:52" s="30" customFormat="1" ht="55.5" customHeight="1"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</row>
    <row r="120" spans="40:52" s="30" customFormat="1" ht="48" customHeight="1"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</row>
    <row r="121" spans="40:52" s="30" customFormat="1" ht="45" customHeight="1"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</row>
    <row r="122" spans="40:52" s="30" customFormat="1" ht="48" customHeight="1"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</row>
    <row r="123" spans="40:52" s="30" customFormat="1" ht="15"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</row>
    <row r="124" spans="40:52" s="30" customFormat="1" ht="15"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</row>
    <row r="125" spans="40:52" s="30" customFormat="1" ht="15" customHeight="1"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</row>
    <row r="126" spans="40:52" s="30" customFormat="1" ht="15" customHeight="1"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</row>
    <row r="127" spans="40:52" s="30" customFormat="1" ht="15" customHeight="1"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</row>
    <row r="128" spans="40:52" s="30" customFormat="1" ht="15" customHeight="1"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</row>
    <row r="129" spans="40:52" s="30" customFormat="1" ht="15" customHeight="1"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</row>
    <row r="130" spans="40:52" s="30" customFormat="1" ht="15" customHeight="1"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</row>
    <row r="131" spans="40:52" s="30" customFormat="1" ht="15" customHeight="1"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</row>
    <row r="132" spans="40:52" s="30" customFormat="1" ht="68.25" customHeight="1"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</row>
    <row r="133" spans="40:52" s="30" customFormat="1" ht="15"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</row>
    <row r="134" spans="40:52" s="30" customFormat="1" ht="15"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</row>
    <row r="135" spans="1:52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6"/>
      <c r="T135" s="1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</row>
    <row r="136" spans="1:52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6"/>
      <c r="T136" s="1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</row>
    <row r="137" spans="1:52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6"/>
      <c r="T137" s="1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</row>
    <row r="138" spans="1:52" ht="1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4"/>
      <c r="T138" s="24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</row>
    <row r="139" spans="1:52" ht="1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4"/>
      <c r="T139" s="24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</row>
    <row r="140" spans="1:52" ht="1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4"/>
      <c r="T140" s="24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</row>
    <row r="141" spans="1:52" ht="1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4"/>
      <c r="T141" s="24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</row>
    <row r="142" spans="1:52" ht="1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4"/>
      <c r="T142" s="24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</row>
    <row r="143" spans="1:52" ht="1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4"/>
      <c r="T143" s="24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</row>
    <row r="144" spans="1:52" ht="1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4"/>
      <c r="T144" s="24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</row>
    <row r="145" spans="1:52" ht="1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4"/>
      <c r="T145" s="24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</row>
    <row r="146" spans="1:52" ht="1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4"/>
      <c r="T146" s="24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</row>
    <row r="147" spans="1:52" ht="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4"/>
      <c r="T147" s="24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</row>
    <row r="148" spans="1:52" ht="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4"/>
      <c r="T148" s="24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</row>
  </sheetData>
  <sheetProtection password="CE2C" sheet="1" formatCells="0" formatColumns="0" formatRows="0" selectLockedCells="1"/>
  <mergeCells count="154">
    <mergeCell ref="B68:L68"/>
    <mergeCell ref="S68:AM68"/>
    <mergeCell ref="W5:AL5"/>
    <mergeCell ref="B11:AL11"/>
    <mergeCell ref="A1:AM2"/>
    <mergeCell ref="B10:AL10"/>
    <mergeCell ref="W6:AK6"/>
    <mergeCell ref="B20:AL20"/>
    <mergeCell ref="Q31:AL31"/>
    <mergeCell ref="B28:AL28"/>
    <mergeCell ref="B50:S50"/>
    <mergeCell ref="V50:AA50"/>
    <mergeCell ref="AC50:AI50"/>
    <mergeCell ref="B51:AM51"/>
    <mergeCell ref="B52:D52"/>
    <mergeCell ref="B54:D54"/>
    <mergeCell ref="E54:X54"/>
    <mergeCell ref="B53:D53"/>
    <mergeCell ref="B19:AL19"/>
    <mergeCell ref="B15:H15"/>
    <mergeCell ref="B12:AL12"/>
    <mergeCell ref="B22:AL22"/>
    <mergeCell ref="B25:AL25"/>
    <mergeCell ref="AB14:AL14"/>
    <mergeCell ref="Q14:Z14"/>
    <mergeCell ref="B14:P14"/>
    <mergeCell ref="I16:N16"/>
    <mergeCell ref="I15:N15"/>
    <mergeCell ref="I31:P31"/>
    <mergeCell ref="B29:AJ29"/>
    <mergeCell ref="B24:AJ24"/>
    <mergeCell ref="B26:AL26"/>
    <mergeCell ref="AE15:AL15"/>
    <mergeCell ref="B21:AL21"/>
    <mergeCell ref="B27:AL27"/>
    <mergeCell ref="B31:H31"/>
    <mergeCell ref="B16:H16"/>
    <mergeCell ref="B23:AL23"/>
    <mergeCell ref="B38:Q42"/>
    <mergeCell ref="AF38:AL38"/>
    <mergeCell ref="J46:AM46"/>
    <mergeCell ref="J47:AM47"/>
    <mergeCell ref="J48:AM48"/>
    <mergeCell ref="B33:H33"/>
    <mergeCell ref="I33:P33"/>
    <mergeCell ref="Q33:AL33"/>
    <mergeCell ref="AF37:AM37"/>
    <mergeCell ref="J49:AM49"/>
    <mergeCell ref="AK53:AM53"/>
    <mergeCell ref="E52:X52"/>
    <mergeCell ref="Y52:AA52"/>
    <mergeCell ref="AB52:AD52"/>
    <mergeCell ref="AE52:AG52"/>
    <mergeCell ref="AH52:AJ52"/>
    <mergeCell ref="AK52:AM52"/>
    <mergeCell ref="E53:X53"/>
    <mergeCell ref="Y53:AA53"/>
    <mergeCell ref="AB53:AD53"/>
    <mergeCell ref="AE53:AG53"/>
    <mergeCell ref="AH53:AJ53"/>
    <mergeCell ref="Y54:AA54"/>
    <mergeCell ref="AK55:AM55"/>
    <mergeCell ref="AB54:AD54"/>
    <mergeCell ref="AE54:AG54"/>
    <mergeCell ref="AH54:AJ54"/>
    <mergeCell ref="AK54:AM54"/>
    <mergeCell ref="AH55:AJ55"/>
    <mergeCell ref="B55:D55"/>
    <mergeCell ref="E55:X55"/>
    <mergeCell ref="Y55:AA55"/>
    <mergeCell ref="AB55:AD55"/>
    <mergeCell ref="AE55:AG55"/>
    <mergeCell ref="AE56:AG56"/>
    <mergeCell ref="AH56:AJ56"/>
    <mergeCell ref="AK56:AM56"/>
    <mergeCell ref="B58:H58"/>
    <mergeCell ref="I58:AM58"/>
    <mergeCell ref="B59:H59"/>
    <mergeCell ref="I59:AM59"/>
    <mergeCell ref="B61:AN61"/>
    <mergeCell ref="B62:AM62"/>
    <mergeCell ref="B63:AM63"/>
    <mergeCell ref="B65:U65"/>
    <mergeCell ref="V66:AF66"/>
    <mergeCell ref="AG66:AM66"/>
    <mergeCell ref="T79:AE79"/>
    <mergeCell ref="C81:L81"/>
    <mergeCell ref="M81:U81"/>
    <mergeCell ref="X81:AE81"/>
    <mergeCell ref="B69:O78"/>
    <mergeCell ref="S69:AM70"/>
    <mergeCell ref="S72:AM73"/>
    <mergeCell ref="C82:D82"/>
    <mergeCell ref="F82:L82"/>
    <mergeCell ref="B83:AM83"/>
    <mergeCell ref="B85:D85"/>
    <mergeCell ref="E85:X85"/>
    <mergeCell ref="Y85:AA85"/>
    <mergeCell ref="AB85:AD85"/>
    <mergeCell ref="AE85:AG85"/>
    <mergeCell ref="AH85:AJ85"/>
    <mergeCell ref="AK85:AM85"/>
    <mergeCell ref="B86:D86"/>
    <mergeCell ref="E86:X86"/>
    <mergeCell ref="Y86:AA86"/>
    <mergeCell ref="AB86:AD86"/>
    <mergeCell ref="AE86:AG86"/>
    <mergeCell ref="AH86:AJ86"/>
    <mergeCell ref="I92:AM92"/>
    <mergeCell ref="AK88:AM88"/>
    <mergeCell ref="B87:D87"/>
    <mergeCell ref="E87:X87"/>
    <mergeCell ref="Y87:AA87"/>
    <mergeCell ref="AB87:AD87"/>
    <mergeCell ref="AE87:AG87"/>
    <mergeCell ref="AH87:AJ87"/>
    <mergeCell ref="B88:D88"/>
    <mergeCell ref="E88:X88"/>
    <mergeCell ref="B93:AM93"/>
    <mergeCell ref="B94:I94"/>
    <mergeCell ref="B97:T100"/>
    <mergeCell ref="W97:AM98"/>
    <mergeCell ref="W100:AD100"/>
    <mergeCell ref="AE100:AM100"/>
    <mergeCell ref="B90:AM90"/>
    <mergeCell ref="AE16:AL16"/>
    <mergeCell ref="AE17:AL17"/>
    <mergeCell ref="O16:U16"/>
    <mergeCell ref="V16:Z16"/>
    <mergeCell ref="AA16:AD16"/>
    <mergeCell ref="AB88:AD88"/>
    <mergeCell ref="AE88:AG88"/>
    <mergeCell ref="AH88:AJ88"/>
    <mergeCell ref="Y88:AA88"/>
    <mergeCell ref="O17:U17"/>
    <mergeCell ref="V17:Z17"/>
    <mergeCell ref="AA17:AD17"/>
    <mergeCell ref="AE89:AG89"/>
    <mergeCell ref="AH89:AJ89"/>
    <mergeCell ref="AK89:AM89"/>
    <mergeCell ref="AK86:AM86"/>
    <mergeCell ref="S74:AM74"/>
    <mergeCell ref="S75:AN78"/>
    <mergeCell ref="O79:S79"/>
    <mergeCell ref="O15:U15"/>
    <mergeCell ref="V15:Z15"/>
    <mergeCell ref="AA15:AD15"/>
    <mergeCell ref="B18:AG18"/>
    <mergeCell ref="B91:H91"/>
    <mergeCell ref="I91:AM91"/>
    <mergeCell ref="AK87:AM87"/>
    <mergeCell ref="AH18:AL18"/>
    <mergeCell ref="B17:H17"/>
    <mergeCell ref="I17:N17"/>
  </mergeCells>
  <dataValidations count="4">
    <dataValidation type="list" allowBlank="1" showInputMessage="1" showErrorMessage="1" sqref="BA48">
      <formula1>Лист1!#REF!</formula1>
    </dataValidation>
    <dataValidation type="list" allowBlank="1" showInputMessage="1" showErrorMessage="1" sqref="B53:D55">
      <formula1>$BA$40:$BA$43</formula1>
    </dataValidation>
    <dataValidation type="list" allowBlank="1" showInputMessage="1" showErrorMessage="1" sqref="B12:AL12">
      <formula1>$BA$33:$BA$34</formula1>
    </dataValidation>
    <dataValidation type="list" allowBlank="1" showInputMessage="1" showErrorMessage="1" sqref="W6:AK6">
      <formula1>$BA$2:$BA$27</formula1>
    </dataValidation>
  </dataValidations>
  <printOptions horizontalCentered="1"/>
  <pageMargins left="0.7086614173228347" right="0.4330708661417323" top="0.5511811023622047" bottom="0.3937007874015748" header="0" footer="0"/>
  <pageSetup blackAndWhite="1" fitToHeight="0" fitToWidth="1" horizontalDpi="600" verticalDpi="600" orientation="portrait" paperSize="9" scale="85" r:id="rId5"/>
  <rowBreaks count="2" manualBreakCount="2">
    <brk id="35" max="39" man="1"/>
    <brk id="66" max="39" man="1"/>
  </rowBreaks>
  <legacyDrawing r:id="rId2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13</v>
      </c>
    </row>
    <row r="2" ht="12.75">
      <c r="B2" s="2" t="s">
        <v>14</v>
      </c>
    </row>
    <row r="3" ht="12.75">
      <c r="C3" s="2"/>
    </row>
    <row r="4" spans="2:14" s="6" customFormat="1" ht="12.75">
      <c r="B4" s="4" t="s">
        <v>15</v>
      </c>
      <c r="C4" s="5" t="s">
        <v>16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17</v>
      </c>
      <c r="C17" s="8"/>
      <c r="K17" s="3"/>
      <c r="L17" s="3"/>
      <c r="M17" s="3"/>
      <c r="N17" s="3"/>
    </row>
    <row r="18" spans="2:3" ht="12.75">
      <c r="B18" s="7">
        <f ca="1">ROUND((RAND()*1000000),2)</f>
        <v>305818.68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Триста пять тысяч восемьсот восемнадцать рублей 68 копеек</v>
      </c>
    </row>
    <row r="19" spans="2:3" ht="12.75">
      <c r="B19" s="7">
        <f ca="1">ROUND((RAND()*10000000),2)</f>
        <v>893624.06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Восемьсот девяносто три тысячи шестьсот двадцать четыре рубля 06 копеек</v>
      </c>
    </row>
    <row r="20" spans="2:3" ht="12.75">
      <c r="B20" s="7">
        <f ca="1">ROUND((RAND()*100000000),2)</f>
        <v>4209138.1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Четыре миллиона двести девять тысяч сто тридцать восемь рублей 10 копеек</v>
      </c>
    </row>
    <row r="21" spans="2:3" ht="12.75">
      <c r="B21" s="7">
        <f ca="1">ROUND((RAND()*1000000000),2)</f>
        <v>748978791.6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Семьсот сорок восемь миллионов девятьсот семьдесят восемь тысяч семьсот девяносто один рубль 60 копеек</v>
      </c>
    </row>
    <row r="22" spans="2:3" ht="12.75">
      <c r="B22" s="7">
        <f ca="1">ROUND((RAND()*1000000000000),2)</f>
        <v>356961535792.85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Триста пятьдесят шесть миллиардов девятьсот шестьдесят один миллион пятьсот тридцать пять тысяч семьсот девяносто два рубля 85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kalugina</cp:lastModifiedBy>
  <cp:lastPrinted>2023-11-23T07:30:25Z</cp:lastPrinted>
  <dcterms:created xsi:type="dcterms:W3CDTF">2021-04-16T08:52:42Z</dcterms:created>
  <dcterms:modified xsi:type="dcterms:W3CDTF">2024-07-05T14:50:26Z</dcterms:modified>
  <cp:category/>
  <cp:version/>
  <cp:contentType/>
  <cp:contentStatus/>
</cp:coreProperties>
</file>