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240" windowWidth="9720" windowHeight="870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<sst xmlns="http://schemas.openxmlformats.org/spreadsheetml/2006/main" count="75" uniqueCount="54">
  <si>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</si>
  <si>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</si>
  <si>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</si>
  <si>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</si>
  <si>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</si>
  <si>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</si>
  <si>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</si>
  <si>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</si>
  <si>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</si>
  <si>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</si>
  <si>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</si>
  <si>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</si>
  <si>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</si>
  <si>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</si>
  <si>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</si>
  <si>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</si>
  <si>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</si>
  <si>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</si>
  <si>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</si>
  <si>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</si>
  <si>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</si>
  <si>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</si>
  <si>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</si>
  <si>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</si>
  <si>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</si>
  <si>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</si>
  <si>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</si>
  <si>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</si>
  <si>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</si>
  <si>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</si>
  <si>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</si>
  <si>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</si>
  <si>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</si>
  <si>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</si>
  <si>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</si>
  <si>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</si>
  <si>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</si>
  <si>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</si>
  <si>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</si>
  <si>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</si>
  <si>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</si>
  <si>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</si>
  <si>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</si>
  <si>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</si>
  <si>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</si>
  <si>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</si>
  <si>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</si>
  <si>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М.М.Дайнеко</t>
  </si>
  <si>
    <t>А.П.Кузьменкова</t>
  </si>
  <si>
    <t>А.А.Караткевич</t>
  </si>
  <si>
    <t>Гомельское областное управление Госпромнадзора
246045, г. Гомель, ул. Олимпийская, 13
p/с: BY85BLBB36420400872669001001
БИК: BLBBBY2X
Дирекция ОАО "Белинвестбанк" 
по Гомельской области
УНП 400872669 ОКПО 00015482</t>
  </si>
  <si>
    <t xml:space="preserve">Начальник Гомельского областного 
управления Госпромнадзора
</t>
  </si>
  <si>
    <t>Заместитель начальника управления - начальник 
отдела надзора Гомельского областного
управления Госпромнадзора</t>
  </si>
  <si>
    <t>Заместитель начальника управления - начальник 
отдела экспертизы Гомельского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</si>
</sst>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7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61</xdr:row>
      <xdr:rowOff>68580</xdr:rowOff>
    </xdr:from>
    <xdr:to>
      <xdr:col>12</xdr:col>
      <xdr:colOff>90783</xdr:colOff>
      <xdr:row>68</xdr:row>
      <xdr:rowOff>98403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2460" y="14051280"/>
          <a:ext cx="1607163" cy="1424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55</xdr:row>
      <xdr:rowOff>53340</xdr:rowOff>
    </xdr:from>
    <xdr:to>
      <xdr:col>29</xdr:col>
      <xdr:colOff>62531</xdr:colOff>
      <xdr:row>65</xdr:row>
      <xdr:rowOff>80743</xdr:rowOff>
    </xdr:to>
    <xdr:pic>
      <xdr:nvPicPr>
        <xdr:cNvPr id="8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58540" y="13068300"/>
          <a:ext cx="1388411" cy="186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20"/>
      <c r="Q1" s="20"/>
      <c r="R1" s="20"/>
      <c r="S1" s="20"/>
      <c r="T1" s="20"/>
      <c r="U1" s="19"/>
      <c r="V1" s="77" t="s">
        <v>1</v>
      </c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</row>
    <row r="2" spans="1:38" ht="35.25" customHeight="1" x14ac:dyDescent="0.25">
      <c r="A2" s="47" t="s">
        <v>50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19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</row>
    <row r="3" spans="1:38" ht="18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9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</row>
    <row r="4" spans="1:38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19"/>
      <c r="V4" s="70" t="s">
        <v>25</v>
      </c>
      <c r="W4" s="70"/>
      <c r="X4" s="70"/>
      <c r="Y4" s="70"/>
      <c r="Z4" s="70"/>
      <c r="AA4" s="70"/>
      <c r="AB4" s="70"/>
      <c r="AC4" s="70"/>
      <c r="AD4" s="70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19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</row>
    <row r="6" spans="1:38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19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</row>
    <row r="7" spans="1:38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19"/>
      <c r="V7" s="82" t="s">
        <v>26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1:38" ht="94.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19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</row>
    <row r="9" spans="1:38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19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1" t="s">
        <v>2</v>
      </c>
      <c r="P11" s="71"/>
      <c r="Q11" s="71"/>
      <c r="R11" s="71"/>
      <c r="S11" s="84"/>
      <c r="T11" s="84"/>
      <c r="U11" s="84"/>
      <c r="V11" s="84"/>
      <c r="W11" s="84"/>
      <c r="X11" s="84"/>
      <c r="Y11" s="84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86" t="s">
        <v>3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7" t="s">
        <v>4</v>
      </c>
      <c r="B13" s="85"/>
      <c r="C13" s="85"/>
      <c r="D13" s="23" t="s">
        <v>4</v>
      </c>
      <c r="E13" s="85"/>
      <c r="F13" s="85"/>
      <c r="G13" s="85"/>
      <c r="H13" s="85"/>
      <c r="I13" s="85"/>
      <c r="J13" s="85"/>
      <c r="K13" s="35"/>
      <c r="L13" s="67" t="s">
        <v>42</v>
      </c>
      <c r="M13" s="67"/>
      <c r="N13" s="67"/>
      <c r="O13" s="67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4" t="s">
        <v>19</v>
      </c>
      <c r="B14" s="66" t="s">
        <v>29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78"/>
      <c r="Q14" s="78"/>
      <c r="R14" s="78"/>
      <c r="S14" s="78"/>
      <c r="T14" s="78"/>
      <c r="U14" s="21" t="s">
        <v>5</v>
      </c>
      <c r="V14" s="21"/>
      <c r="W14" s="79"/>
      <c r="X14" s="79"/>
      <c r="Y14" s="79"/>
      <c r="Z14" s="79"/>
      <c r="AA14" s="79"/>
      <c r="AB14" s="79"/>
      <c r="AC14" s="79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69" t="s">
        <v>46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87" t="s">
        <v>32</v>
      </c>
      <c r="B17" s="53"/>
      <c r="C17" s="53"/>
      <c r="D17" s="60" t="s">
        <v>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2"/>
      <c r="Y17" s="53" t="s">
        <v>7</v>
      </c>
      <c r="Z17" s="53"/>
      <c r="AA17" s="53" t="s">
        <v>35</v>
      </c>
      <c r="AB17" s="53"/>
      <c r="AC17" s="53"/>
      <c r="AD17" s="53" t="s">
        <v>36</v>
      </c>
      <c r="AE17" s="53"/>
      <c r="AF17" s="53"/>
      <c r="AG17" s="53" t="s">
        <v>37</v>
      </c>
      <c r="AH17" s="53"/>
      <c r="AI17" s="53"/>
      <c r="AJ17" s="53" t="s">
        <v>38</v>
      </c>
      <c r="AK17" s="53"/>
      <c r="AL17" s="54"/>
    </row>
    <row r="18" spans="1:39" ht="51.75" customHeight="1" thickBot="1" x14ac:dyDescent="0.3">
      <c r="A18" s="72" t="s">
        <v>33</v>
      </c>
      <c r="B18" s="73"/>
      <c r="C18" s="73"/>
      <c r="D18" s="93" t="s">
        <v>34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0">
        <v>1</v>
      </c>
      <c r="Z18" s="90"/>
      <c r="AA18" s="76">
        <v>15.26</v>
      </c>
      <c r="AB18" s="76"/>
      <c r="AC18" s="76"/>
      <c r="AD18" s="76">
        <f>Y18*AA18</f>
        <v>15.26</v>
      </c>
      <c r="AE18" s="76"/>
      <c r="AF18" s="76"/>
      <c r="AG18" s="76">
        <f>ROUND(AD18*0.2,2)</f>
        <v>3.05</v>
      </c>
      <c r="AH18" s="76"/>
      <c r="AI18" s="76"/>
      <c r="AJ18" s="76">
        <f>AD18+AG18</f>
        <v>18.309999999999999</v>
      </c>
      <c r="AK18" s="76"/>
      <c r="AL18" s="89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2"/>
      <c r="AB19" s="32"/>
      <c r="AC19" s="32"/>
      <c r="AD19" s="64">
        <f>AD18</f>
        <v>15.26</v>
      </c>
      <c r="AE19" s="64"/>
      <c r="AF19" s="64"/>
      <c r="AG19" s="64">
        <f>AG18</f>
        <v>3.05</v>
      </c>
      <c r="AH19" s="64"/>
      <c r="AI19" s="64"/>
      <c r="AJ19" s="64">
        <f>AJ18</f>
        <v>18.309999999999999</v>
      </c>
      <c r="AK19" s="64"/>
      <c r="AL19" s="64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92" t="s">
        <v>9</v>
      </c>
      <c r="B21" s="92"/>
      <c r="C21" s="92"/>
      <c r="D21" s="92"/>
      <c r="E21" s="92"/>
      <c r="F21" s="92"/>
      <c r="G21" s="92"/>
      <c r="H21" s="91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94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</row>
    <row r="23" spans="1:39" x14ac:dyDescent="0.25">
      <c r="A23" s="88" t="s">
        <v>39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</row>
    <row r="24" spans="1:39" ht="22.5" customHeight="1" x14ac:dyDescent="0.25">
      <c r="A24" s="88" t="s">
        <v>40</v>
      </c>
      <c r="B24" s="88"/>
      <c r="C24" s="88"/>
      <c r="D24" s="88"/>
      <c r="E24" s="88"/>
      <c r="F24" s="88"/>
      <c r="G24" s="88"/>
      <c r="H24" s="88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104" t="str">
        <f>VLOOKUP($I$29,A89:B91,2,0)</f>
        <v>Заместитель начальника управления - начальник 
отдела экспертизы Гомельского областного 
управления Госпромнадзора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30"/>
      <c r="U27" s="13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</row>
    <row r="28" spans="1:39" ht="15" customHeight="1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30"/>
      <c r="U28" s="13"/>
      <c r="V28" s="21"/>
      <c r="W28" s="21"/>
      <c r="X28" s="21"/>
      <c r="Y28" s="21"/>
      <c r="Z28" s="21"/>
      <c r="AA28" s="33" t="s">
        <v>45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3"/>
      <c r="B29" s="63"/>
      <c r="C29" s="63"/>
      <c r="D29" s="63"/>
      <c r="E29" s="63"/>
      <c r="F29" s="63"/>
      <c r="G29" s="63"/>
      <c r="H29" s="63"/>
      <c r="I29" s="68" t="s">
        <v>49</v>
      </c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30"/>
      <c r="U29" s="13"/>
      <c r="V29" s="63"/>
      <c r="W29" s="63"/>
      <c r="X29" s="63"/>
      <c r="Y29" s="63"/>
      <c r="Z29" s="63"/>
      <c r="AA29" s="63"/>
      <c r="AB29" s="63"/>
      <c r="AC29" s="63"/>
      <c r="AD29" s="103"/>
      <c r="AE29" s="103"/>
      <c r="AF29" s="103"/>
      <c r="AG29" s="103"/>
      <c r="AH29" s="103"/>
      <c r="AI29" s="103"/>
      <c r="AJ29" s="103"/>
      <c r="AK29" s="103"/>
      <c r="AL29" s="103"/>
    </row>
    <row r="30" spans="1:39" x14ac:dyDescent="0.25">
      <c r="A30" s="21"/>
      <c r="B30" s="21"/>
      <c r="C30" s="40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0"/>
      <c r="T30" s="30"/>
      <c r="U30" s="13"/>
      <c r="V30" s="21"/>
      <c r="W30" s="21"/>
      <c r="X30" s="21"/>
      <c r="Y30" s="21"/>
      <c r="Z30" s="21"/>
      <c r="AA30" s="40" t="s">
        <v>10</v>
      </c>
      <c r="AB30" s="21"/>
      <c r="AC30" s="21"/>
      <c r="AD30" s="21"/>
      <c r="AE30" s="21"/>
      <c r="AF30" s="40" t="s">
        <v>44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0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5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22"/>
      <c r="T35" s="22"/>
      <c r="U35" s="21"/>
      <c r="V35" s="46" t="s">
        <v>24</v>
      </c>
      <c r="W35" s="46"/>
      <c r="X35" s="46"/>
      <c r="Y35" s="46"/>
      <c r="Z35" s="46"/>
      <c r="AA35" s="46"/>
      <c r="AB35" s="46"/>
      <c r="AC35" s="46"/>
      <c r="AD35" s="46"/>
      <c r="AE35" s="46"/>
      <c r="AF35" s="63">
        <f>S11</f>
        <v>0</v>
      </c>
      <c r="AG35" s="63"/>
      <c r="AH35" s="63"/>
      <c r="AI35" s="63"/>
      <c r="AJ35" s="63"/>
      <c r="AK35" s="63"/>
      <c r="AL35" s="63"/>
    </row>
    <row r="36" spans="1:38" ht="17.25" customHeight="1" x14ac:dyDescent="0.25">
      <c r="A36" s="47" t="s">
        <v>50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21"/>
      <c r="V36" s="21"/>
      <c r="W36" s="21"/>
      <c r="X36" s="21"/>
      <c r="Y36" s="21"/>
      <c r="Z36" s="21"/>
      <c r="AA36" s="21"/>
      <c r="AB36" s="21"/>
      <c r="AC36" s="21"/>
      <c r="AD36" s="36"/>
      <c r="AE36" s="46" t="s">
        <v>5</v>
      </c>
      <c r="AF36" s="46"/>
      <c r="AG36" s="45"/>
      <c r="AH36" s="45"/>
      <c r="AI36" s="45"/>
      <c r="AJ36" s="42" t="str">
        <f>L13</f>
        <v>2024 г.</v>
      </c>
      <c r="AK36" s="41"/>
      <c r="AL36" s="41"/>
    </row>
    <row r="37" spans="1:38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48" t="s">
        <v>1</v>
      </c>
      <c r="B44" s="48"/>
      <c r="C44" s="48"/>
      <c r="D44" s="48"/>
      <c r="E44" s="48"/>
      <c r="F44" s="48"/>
      <c r="G44" s="48"/>
      <c r="H44" s="48"/>
      <c r="I44" s="21"/>
      <c r="J44" s="21"/>
      <c r="K44" s="49">
        <f>V2</f>
        <v>0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ht="35.25" customHeight="1" x14ac:dyDescent="0.25">
      <c r="A45" s="52" t="s">
        <v>17</v>
      </c>
      <c r="B45" s="52"/>
      <c r="C45" s="52"/>
      <c r="D45" s="52"/>
      <c r="E45" s="52"/>
      <c r="F45" s="52"/>
      <c r="G45" s="52"/>
      <c r="H45" s="52"/>
      <c r="I45" s="52"/>
      <c r="J45" s="21"/>
      <c r="K45" s="51">
        <f>V5</f>
        <v>0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</row>
    <row r="46" spans="1:38" ht="73.5" customHeight="1" x14ac:dyDescent="0.25">
      <c r="A46" s="36"/>
      <c r="B46" s="21"/>
      <c r="C46" s="21"/>
      <c r="D46" s="21"/>
      <c r="E46" s="21"/>
      <c r="F46" s="21"/>
      <c r="G46" s="21"/>
      <c r="H46" s="21"/>
      <c r="I46" s="22"/>
      <c r="J46" s="22"/>
      <c r="K46" s="50">
        <f>V8</f>
        <v>0</v>
      </c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58" t="s">
        <v>31</v>
      </c>
      <c r="J47" s="5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98">
        <f>W14</f>
        <v>0</v>
      </c>
      <c r="V48" s="98"/>
      <c r="W48" s="98"/>
      <c r="X48" s="98"/>
      <c r="Y48" s="98"/>
      <c r="Z48" s="98"/>
      <c r="AA48" s="21" t="s">
        <v>20</v>
      </c>
      <c r="AB48" s="99">
        <f>P14</f>
        <v>0</v>
      </c>
      <c r="AC48" s="99"/>
      <c r="AD48" s="99"/>
      <c r="AE48" s="99"/>
      <c r="AF48" s="99"/>
      <c r="AG48" s="99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5" t="s">
        <v>32</v>
      </c>
      <c r="B50" s="56"/>
      <c r="C50" s="57"/>
      <c r="D50" s="60" t="s">
        <v>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2"/>
      <c r="Y50" s="53" t="s">
        <v>7</v>
      </c>
      <c r="Z50" s="53"/>
      <c r="AA50" s="53" t="s">
        <v>35</v>
      </c>
      <c r="AB50" s="53"/>
      <c r="AC50" s="53"/>
      <c r="AD50" s="53" t="s">
        <v>36</v>
      </c>
      <c r="AE50" s="53"/>
      <c r="AF50" s="53"/>
      <c r="AG50" s="53" t="s">
        <v>37</v>
      </c>
      <c r="AH50" s="53"/>
      <c r="AI50" s="53"/>
      <c r="AJ50" s="53" t="s">
        <v>38</v>
      </c>
      <c r="AK50" s="53"/>
      <c r="AL50" s="54"/>
    </row>
    <row r="51" spans="1:38" ht="46.5" customHeight="1" thickBot="1" x14ac:dyDescent="0.3">
      <c r="A51" s="100" t="s">
        <v>33</v>
      </c>
      <c r="B51" s="101"/>
      <c r="C51" s="102"/>
      <c r="D51" s="74" t="s">
        <v>34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5">
        <f>Y18</f>
        <v>1</v>
      </c>
      <c r="Z51" s="75"/>
      <c r="AA51" s="76">
        <v>15.26</v>
      </c>
      <c r="AB51" s="76"/>
      <c r="AC51" s="76"/>
      <c r="AD51" s="76">
        <f>Y51*AA51</f>
        <v>15.26</v>
      </c>
      <c r="AE51" s="76"/>
      <c r="AF51" s="76"/>
      <c r="AG51" s="76">
        <f>ROUND(AD51*0.2,2)</f>
        <v>3.05</v>
      </c>
      <c r="AH51" s="76"/>
      <c r="AI51" s="76"/>
      <c r="AJ51" s="76">
        <f>AD51+AG51</f>
        <v>18.309999999999999</v>
      </c>
      <c r="AK51" s="76"/>
      <c r="AL51" s="89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2"/>
      <c r="AB52" s="32"/>
      <c r="AC52" s="32"/>
      <c r="AD52" s="97">
        <f>AD51</f>
        <v>15.26</v>
      </c>
      <c r="AE52" s="97"/>
      <c r="AF52" s="97"/>
      <c r="AG52" s="97">
        <f>AG51</f>
        <v>3.05</v>
      </c>
      <c r="AH52" s="97"/>
      <c r="AI52" s="97"/>
      <c r="AJ52" s="97">
        <f>AJ51</f>
        <v>18.309999999999999</v>
      </c>
      <c r="AK52" s="97"/>
      <c r="AL52" s="97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92" t="s">
        <v>9</v>
      </c>
      <c r="B54" s="92"/>
      <c r="C54" s="92"/>
      <c r="D54" s="92"/>
      <c r="E54" s="92"/>
      <c r="F54" s="92"/>
      <c r="G54" s="92"/>
      <c r="H54" s="91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</row>
    <row r="55" spans="1:38" x14ac:dyDescent="0.25">
      <c r="A55" s="92" t="s">
        <v>18</v>
      </c>
      <c r="B55" s="92"/>
      <c r="C55" s="92"/>
      <c r="D55" s="92"/>
      <c r="E55" s="92"/>
      <c r="F55" s="92"/>
      <c r="G55" s="92"/>
      <c r="H55" s="94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4" t="str">
        <f>VLOOKUP($I$29,A89:B91,2,0)</f>
        <v>Заместитель начальника управления - начальник 
отдела экспертизы Гомельского областного 
управления Госпромнадзора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22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95" t="str">
        <f>I29</f>
        <v>А.А.Караткевич</v>
      </c>
      <c r="AG63" s="95"/>
      <c r="AH63" s="95"/>
      <c r="AI63" s="95"/>
      <c r="AJ63" s="95"/>
      <c r="AK63" s="95"/>
      <c r="AL63" s="95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29" t="s">
        <v>47</v>
      </c>
      <c r="B89" s="43" t="s">
        <v>51</v>
      </c>
    </row>
    <row r="90" spans="1:2" ht="63" hidden="1" customHeight="1" x14ac:dyDescent="0.25">
      <c r="A90" s="39" t="s">
        <v>48</v>
      </c>
      <c r="B90" s="43" t="s">
        <v>52</v>
      </c>
    </row>
    <row r="91" spans="1:2" ht="66" hidden="1" customHeight="1" x14ac:dyDescent="0.25">
      <c r="A91" s="38" t="s">
        <v>49</v>
      </c>
      <c r="B91" s="43" t="s">
        <v>53</v>
      </c>
    </row>
  </sheetData>
  <sheetProtection password="CE2C" sheet="1" objects="1" scenarios="1" formatCells="0" formatColumns="0" formatRows="0" selectLockedCells="1"/>
  <mergeCells count="86">
    <mergeCell ref="V29:AC29"/>
    <mergeCell ref="AD29:AL29"/>
    <mergeCell ref="A24:H24"/>
    <mergeCell ref="A27:S28"/>
    <mergeCell ref="V27:AL27"/>
    <mergeCell ref="I24:AL24"/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AG52:AI52"/>
    <mergeCell ref="AJ51:AL51"/>
    <mergeCell ref="AJ52:AL52"/>
    <mergeCell ref="A51:C51"/>
    <mergeCell ref="AJ19:AL19"/>
    <mergeCell ref="A17:C17"/>
    <mergeCell ref="D17:X17"/>
    <mergeCell ref="Y17:Z17"/>
    <mergeCell ref="A23:AL23"/>
    <mergeCell ref="AJ18:AL18"/>
    <mergeCell ref="Y18:Z18"/>
    <mergeCell ref="AA18:AC18"/>
    <mergeCell ref="AD18:AF18"/>
    <mergeCell ref="AG18:AI18"/>
    <mergeCell ref="H21:AL21"/>
    <mergeCell ref="A21:G21"/>
    <mergeCell ref="D18:X18"/>
    <mergeCell ref="AG17:AI17"/>
    <mergeCell ref="H22:AL22"/>
    <mergeCell ref="P14:T14"/>
    <mergeCell ref="W14:AC14"/>
    <mergeCell ref="V2:AL3"/>
    <mergeCell ref="V5:AL6"/>
    <mergeCell ref="V7:AL7"/>
    <mergeCell ref="V8:AL10"/>
    <mergeCell ref="S11:Y11"/>
    <mergeCell ref="A2:T9"/>
    <mergeCell ref="B13:C13"/>
    <mergeCell ref="E13:J13"/>
    <mergeCell ref="M12:AA12"/>
    <mergeCell ref="Y51:Z51"/>
    <mergeCell ref="AA51:AC51"/>
    <mergeCell ref="AD51:AF51"/>
    <mergeCell ref="Y50:Z50"/>
    <mergeCell ref="AA50:AC50"/>
    <mergeCell ref="AD50:AF50"/>
    <mergeCell ref="AG19:AI19"/>
    <mergeCell ref="A1:O1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V1:AL1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U63:AE63"/>
    <mergeCell ref="AG50:AI50"/>
    <mergeCell ref="D51:X51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785462.59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Семьсот восемьдесят пять тысяч четыреста шестьдесят два рубля 59 копеек</v>
      </c>
    </row>
    <row r="19" spans="2:14" x14ac:dyDescent="0.2">
      <c r="B19" s="7">
        <f ca="1">ROUND((RAND()*10000000),2)</f>
        <v>8451294.1799999997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 миллионов четыреста пятьдесят одна тысяча двести девяносто четыре рубля 18 копеек</v>
      </c>
    </row>
    <row r="20" spans="2:14" x14ac:dyDescent="0.2">
      <c r="B20" s="7">
        <f ca="1">ROUND((RAND()*100000000),2)</f>
        <v>74517025.25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Семьдесят четыре миллиона пятьсот семнадцать тысяч двадцать пять рублей 25 копеек</v>
      </c>
    </row>
    <row r="21" spans="2:14" x14ac:dyDescent="0.2">
      <c r="B21" s="7">
        <f ca="1">ROUND((RAND()*1000000000),2)</f>
        <v>308814001.92000002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Триста восемь миллионов восемьсот четырнадцать тысяч один рубль 92 копейки</v>
      </c>
    </row>
    <row r="22" spans="2:14" x14ac:dyDescent="0.2">
      <c r="B22" s="7">
        <f ca="1">ROUND((RAND()*1000000000000),2)</f>
        <v>188484982209.47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Сто восемьдесят восемь миллиардов четыреста восемьдесят четыре миллиона девятьсот восемьдесят две тысячи двести девять рублей 47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2024-05-10T07:11:37Z</dcterms:modified>
</cp:coreProperties>
</file>