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765" yWindow="285" windowWidth="10710" windowHeight="9645" activeTab="0"/>
  </bookViews>
  <sheets>
    <sheet name="Лист1" sheetId="1" r:id="rId1"/>
    <sheet name="Формула 2" sheetId="2" state="hidden" r:id="rId2"/>
    <sheet name="Лист2" sheetId="3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'Лист1'!$A$3:$AM$104</definedName>
    <definedName name="ОБЪЕМ" localSheetId="0">'Лист1'!#REF!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  <author>kalugina</author>
  </authors>
  <commentList>
    <comment ref="B10" authorId="0">
      <text>
        <r>
          <rPr>
            <sz val="9"/>
            <rFont val="Tahoma"/>
            <family val="2"/>
          </rPr>
          <t xml:space="preserve">
НАЗВАНИЕ ОРГАНИЗАЦИИ ЗАКЛЮЧИВШЕЙ ДОЛГОСРОЧНЫЙ ДОГОВОР
НАЗВАНИЕ АВТОМАТИЧЕСКИ ПОПАДАЕТ В СЧЕТ-ФАКТУРУ И АКТ ВЫПОЛНЕНЫХ РАБОТ
</t>
        </r>
      </text>
    </comment>
    <comment ref="O12" authorId="1">
      <text>
        <r>
          <rPr>
            <sz val="8"/>
            <rFont val="Tahoma"/>
            <family val="2"/>
          </rPr>
          <t>ВВЕСТИ НОМЕР ДОЛГОСРОЧНОГО ДОГОВОРА</t>
        </r>
      </text>
    </comment>
    <comment ref="Z12" authorId="1">
      <text>
        <r>
          <rPr>
            <sz val="8"/>
            <rFont val="Tahoma"/>
            <family val="2"/>
          </rPr>
          <t>ВВЕСТИ ДАТУ ДОЛГОСРОЧНОГО ДОГОВОРА</t>
        </r>
      </text>
    </comment>
    <comment ref="W6" authorId="0">
      <text>
        <r>
          <rPr>
            <sz val="9"/>
            <rFont val="Tahoma"/>
            <family val="2"/>
          </rPr>
          <t>ВЫБРАТЬ ИЗ СПИСКА УПРАВЛЕНИЕ ПО МЕСТУ ОБРАЩЕНИЯ</t>
        </r>
      </text>
    </comment>
    <comment ref="B29" authorId="0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31" authorId="0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X56" authorId="0">
      <text>
        <r>
          <rPr>
            <sz val="9"/>
            <rFont val="Tahoma"/>
            <family val="2"/>
          </rPr>
          <t xml:space="preserve">
УКАЗАТЬ КОЛИЧЕСТВО
</t>
        </r>
      </text>
    </comment>
  </commentList>
</comments>
</file>

<file path=xl/sharedStrings.xml><?xml version="1.0" encoding="utf-8"?>
<sst xmlns="http://schemas.openxmlformats.org/spreadsheetml/2006/main" count="312" uniqueCount="265">
  <si>
    <t>(подпись)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</si>
  <si>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</si>
  <si>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</si>
  <si>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</si>
  <si>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</si>
  <si>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</si>
  <si>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№ п/п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</si>
  <si>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</si>
  <si>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</si>
  <si>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</si>
  <si>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</si>
  <si>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</si>
  <si>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</si>
  <si>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Начальнику</t>
  </si>
  <si>
    <t>(ФИО, должность, телефон)</t>
  </si>
  <si>
    <t>Юридический адрес, телефон, факс, электронная почта:</t>
  </si>
  <si>
    <t>Банковские реквизиты юридического лица:</t>
  </si>
  <si>
    <t>Для взаимодействия по договору технического освидетельствования назначен: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</si>
  <si>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</si>
  <si>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</si>
  <si>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</si>
  <si>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</si>
  <si>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</si>
  <si>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</si>
  <si>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</si>
  <si>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</si>
  <si>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</si>
  <si>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</si>
  <si>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</si>
  <si>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</si>
  <si>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</si>
  <si>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</si>
  <si>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</si>
  <si>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</si>
  <si>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</si>
  <si>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</si>
  <si>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</si>
  <si>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</si>
  <si>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</si>
  <si>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</si>
  <si>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</si>
  <si>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</si>
  <si>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 xml:space="preserve"> Наружный и внутренний осмотр сосуда, работающего под давлением,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</si>
  <si>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</si>
  <si>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</si>
  <si>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</si>
  <si>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</si>
  <si>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</si>
  <si>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</si>
  <si>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</si>
  <si>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</si>
  <si>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</si>
  <si>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</si>
  <si>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</si>
  <si>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</si>
  <si>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</si>
  <si>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</si>
  <si>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</si>
  <si>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</si>
  <si>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</si>
  <si>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</si>
  <si>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</si>
  <si>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</si>
  <si>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</si>
  <si>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</si>
  <si>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</si>
  <si>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</si>
  <si>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</si>
  <si>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</si>
  <si>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</si>
  <si>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</si>
  <si>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</si>
  <si>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</si>
  <si>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</si>
  <si>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</si>
  <si>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</si>
  <si>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</si>
  <si>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</si>
  <si>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</si>
  <si>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</si>
  <si>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</si>
  <si>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</si>
  <si>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</si>
  <si>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</si>
  <si>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</si>
  <si>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</si>
  <si>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</si>
  <si>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</si>
  <si>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</si>
  <si>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</si>
  <si>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 xml:space="preserve"> Наружный и внутренний осмотр сосуда, работающего под давлением, объемом до 10 м³ включительно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</si>
  <si>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</si>
  <si>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до 10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</si>
  <si>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</si>
  <si>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</si>
  <si>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</si>
  <si>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10м³ до 20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</si>
  <si>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</si>
  <si>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</si>
  <si>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</si>
  <si>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20 м³ до 50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</si>
  <si>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</si>
  <si>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 м³  до 100 м³ включительно</t>
  </si>
  <si>
    <t xml:space="preserve"> Наружный и внутренний осмотр сосуда, работающего под давлением, объемом свыше 50 м³  до 100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</si>
  <si>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50 м³ до  100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</si>
  <si>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</si>
  <si>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</t>
    </r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</si>
  <si>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включительно, недоступного для внутреннего осмотра</t>
    </r>
  </si>
  <si>
    <t xml:space="preserve"> Наружный и внутренний осмотр сосуда, работающего под давлением, объемом свыше 100 м³ до 500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</si>
  <si>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</si>
  <si>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500 м³</t>
  </si>
  <si>
    <t xml:space="preserve"> Наружный и внутренний осмотр сосуда, работающего под давлением, объемом свыше 500 м³, недоступного для внутреннего осмотра  </t>
  </si>
  <si>
    <t xml:space="preserve"> Наружный и внутренний осмотр сосуда, работающего под давлением, объемом свыше 500 м³, отработавшего нормативный срок службы</t>
  </si>
  <si>
    <t xml:space="preserve"> Наружный и внутренний осмотр сосуда, работающего под давлением, объемом свыше 500 м³,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</si>
  <si>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до 10 м³ включительно</t>
  </si>
  <si>
    <t>Гидравлическое испытание сосуда, работающего под давлением, объемом до 10 м³ включительно, недоступного для внутреннего осмотра</t>
  </si>
  <si>
    <t>Гидравлическое испытание сосуда, работающего под давлением, объемом до 10 м³ включительно, отработавшего нормативный срок службы</t>
  </si>
  <si>
    <t>Гидравлическое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</si>
  <si>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10м³ до 20 м³ включительно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</si>
  <si>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</t>
  </si>
  <si>
    <t>Гидравлическое испытание сосуда, работающего под давлением, объемом свыше 10м³ до 20 м³ включительно, отработавшего нормативный срок службы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</si>
  <si>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</si>
  <si>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</si>
  <si>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</t>
  </si>
  <si>
    <t>Гидравлическое испытание сосуда, работающего под давлением, объемом свыше 20 м³ до 50 м³ включительно,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</si>
  <si>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</si>
  <si>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</si>
  <si>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</t>
  </si>
  <si>
    <t>Гидравлическое испытание сосуда, работающего под давлением, объемом свыше 50 м³ до 100 м³ включительно,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</si>
  <si>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</si>
  <si>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</si>
  <si>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</si>
  <si>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Гидравлическое испытание сосуда, работающего под давлением, объемом свыше 100 м³ до 500 м³ включительно, отработавшего нормативный срок службы</t>
  </si>
  <si>
    <t>Гидравлическое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</si>
  <si>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500 м³</t>
  </si>
  <si>
    <r>
      <t>Гидравлическое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</si>
  <si>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Гидравлическое испытание сосуда, работающего под давлением, объемом свыше 500 м³, отработавшего нормативный срок службы</t>
  </si>
  <si>
    <t>Гидравлическое испытание сосуда, работающего под давлением, объемом свыше 500 м³,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</si>
  <si>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до 10 м³ включительно</t>
  </si>
  <si>
    <t>Пневматическое испытание сосуда, работающего под давлением, объемом до 10 м³ включительно, недоступного для внутреннего осмотра</t>
  </si>
  <si>
    <t>Пневматическое испытание сосуда, работающего под давлением, объемом до 10 м³ включительно, отработавшего нормативный срок службы</t>
  </si>
  <si>
    <t>Пневматическое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</si>
  <si>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10м³ до 20 м³ включительно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</si>
  <si>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</t>
  </si>
  <si>
    <t>Пневматическое испытание сосуда, работающего под давлением, объемом свыше 10м³ до 20 м³ включительно, отработавшего нормативный срок службы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</si>
  <si>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</si>
  <si>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</si>
  <si>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</t>
  </si>
  <si>
    <t>Пневматическое испытание сосуда, работающего под давлением, объемом свыше 20 м³ до 50 м³ включительно,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</si>
  <si>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</si>
  <si>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</si>
  <si>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</t>
  </si>
  <si>
    <t>Пневматическое испытание сосуда, работающего под давлением, объемом свыше 50 м³ до 100 м³ включительно,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</si>
  <si>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</si>
  <si>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</si>
  <si>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</si>
  <si>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Пневматическое испытание сосуда, работающего под давлением, объемом свыше 100 м³ до 500 м³ включительно, отработавшего нормативный срок службы</t>
  </si>
  <si>
    <t>Пневматическое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</si>
  <si>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500 м³</t>
  </si>
  <si>
    <r>
      <t>Пневматическое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</si>
  <si>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Пневматическое испытание сосуда, работающего под давлением, объемом свыше 500 м³, отработавшего нормативный срок службы</t>
  </si>
  <si>
    <t>Цена без НДС</t>
  </si>
  <si>
    <t xml:space="preserve">Марка или модель </t>
  </si>
  <si>
    <t>Регистрационный или заводской номер</t>
  </si>
  <si>
    <t>Год изготовления</t>
  </si>
  <si>
    <t>по долгосрочному договору №</t>
  </si>
  <si>
    <t>от</t>
  </si>
  <si>
    <t>1</t>
  </si>
  <si>
    <t>2</t>
  </si>
  <si>
    <t>3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</si>
  <si>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</si>
  <si>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</si>
  <si>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</si>
  <si>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</si>
  <si>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</si>
  <si>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</si>
  <si>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</si>
  <si>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</si>
  <si>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</si>
  <si>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</si>
  <si>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</si>
  <si>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</si>
  <si>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</si>
  <si>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</si>
  <si>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</si>
  <si>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 xml:space="preserve">Витебского областного     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</si>
  <si>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</si>
  <si>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</si>
  <si>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</si>
  <si>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</si>
  <si>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</si>
  <si>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</si>
  <si>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</si>
  <si>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</si>
  <si>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Минского городского   </t>
  </si>
  <si>
    <t>Заместитель начальника управления - начальник 
отдела надзора  Минского городского 
управления Госпромнадзора
___________________________А.Л.Ворон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</si>
  <si>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</si>
  <si>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</si>
  <si>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</si>
  <si>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</si>
  <si>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</si>
  <si>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</si>
  <si>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</si>
  <si>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Начальник Могилевского областного 
управления Госпромнадзора
___________________________ А.В.Петрученя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</si>
  <si>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</si>
  <si>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</si>
  <si>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</si>
  <si>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</si>
  <si>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</si>
  <si>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</si>
  <si>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Начальник Бобруйского межрайонного 
отдела Могилевского областного 
управления Госпромнадзора
___________________________ И.И.Мицуля</t>
  </si>
  <si>
    <t xml:space="preserve">Могилевского областного     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</si>
  <si>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</si>
  <si>
    <t>Расположенных по адресу:</t>
  </si>
  <si>
    <t xml:space="preserve">Поле для внесения дополнительных сведений  вместо данного текста (или скрыть строку) 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</si>
  <si>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</si>
  <si>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>С порядком оформления документов для оказания платных услуг, размещенном на сайте Госпромнадзора ознакомлены.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</si>
  <si>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</si>
  <si>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СЧЕТ-ФАКТУРА №</t>
  </si>
  <si>
    <t>г.</t>
  </si>
  <si>
    <t>ЗАКАЗЧИК:</t>
  </si>
  <si>
    <t>ПЛАТЕЛЬЩИК:</t>
  </si>
  <si>
    <t>Счет-фактура выписана на основании договора от</t>
  </si>
  <si>
    <t>№</t>
  </si>
  <si>
    <t>п/п №</t>
  </si>
  <si>
    <t>Наименование услуг (работ)</t>
  </si>
  <si>
    <t>Кол-во ед.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</si>
  <si>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</si>
  <si>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</si>
  <si>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</si>
  <si>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</si>
  <si>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ИТОГО:</t>
  </si>
  <si>
    <t>ВСЕГО:</t>
  </si>
  <si>
    <t>Ставка НДС 20%:</t>
  </si>
  <si>
    <t>Произвести оплату в соответствии с условиями договора.</t>
  </si>
  <si>
    <t>После проведения оплаты "Заказчик" предоставляет "Исполнителю" копию платежного поручения.</t>
  </si>
  <si>
    <t>Основанием, подтверждающим оказание платных услуг, является акт сдачи-приемки оказанных услуг.</t>
  </si>
  <si>
    <t>М.П.</t>
  </si>
  <si>
    <t>ИСПОЛНИТЕЛЬ:</t>
  </si>
  <si>
    <t>Юридический адрес:</t>
  </si>
  <si>
    <t>Банковские реквизиты:</t>
  </si>
  <si>
    <t xml:space="preserve">АКТ № </t>
  </si>
  <si>
    <t>сдачи-приемки оказанных услуг</t>
  </si>
  <si>
    <t>по договору №</t>
  </si>
  <si>
    <t>"</t>
  </si>
  <si>
    <t>Настоящий акт составлен о том, что: 
ИСПОЛНИТЕЛЬ оказал услуги(у)</t>
  </si>
  <si>
    <t>ЗАКАЗЧИК принял услуги(у)</t>
  </si>
  <si>
    <t>на сумму:</t>
  </si>
  <si>
    <t>Заказчик к качеству оказанных(ой) услуг(и) претензий не имеет.</t>
  </si>
  <si>
    <t>Услуги(у) оказал:</t>
  </si>
  <si>
    <t>(должность)</t>
  </si>
  <si>
    <t>(Ф.И.О.)</t>
  </si>
  <si>
    <t>Указать наименование организации заключившей долгосрочный договор (вместо данного текста)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</si>
  <si>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</si>
  <si>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Заместитель начальника Новополоцкого межрайонного 
отдела Витебского областного управления Госпромнадзора
___________________________А.И.Шепетюк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</si>
  <si>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00015483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</si>
  <si>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00015484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</si>
  <si>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00015485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</si>
  <si>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00015486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</si>
  <si>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00015487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</si>
  <si>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00015488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</si>
  <si>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00015489</t>
  </si>
  <si>
    <t>10.27.</t>
  </si>
  <si>
    <t>Техническое диагностирование эскалатора, конвейера пассажирского</t>
  </si>
  <si>
    <t>просит оказать услугу по техническому диагностированию эскалатора(ов)/конвейера(ов) пассажирского(их) (по параметрам согласно паспорту объекта)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</si>
</sst>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7.5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60"/>
      <name val="Times New Roman"/>
      <family val="1"/>
    </font>
    <font>
      <sz val="8"/>
      <color indexed="8"/>
      <name val="Times New Roman"/>
      <family val="1"/>
    </font>
    <font>
      <i/>
      <sz val="15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.5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  <font>
      <sz val="9.5"/>
      <color theme="1"/>
      <name val="Times New Roman"/>
      <family val="1"/>
    </font>
    <font>
      <sz val="15"/>
      <color theme="1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5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5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6" fillId="0" borderId="0" xfId="0" applyFont="1" applyAlignment="1" applyProtection="1">
      <alignment/>
      <protection hidden="1" locked="0"/>
    </xf>
    <xf numFmtId="0" fontId="66" fillId="33" borderId="0" xfId="0" applyFont="1" applyFill="1" applyAlignment="1" applyProtection="1">
      <alignment/>
      <protection hidden="1" locked="0"/>
    </xf>
    <xf numFmtId="0" fontId="66" fillId="0" borderId="0" xfId="0" applyFont="1" applyBorder="1" applyAlignment="1" applyProtection="1">
      <alignment/>
      <protection hidden="1" locked="0"/>
    </xf>
    <xf numFmtId="0" fontId="67" fillId="34" borderId="10" xfId="0" applyFont="1" applyFill="1" applyBorder="1" applyAlignment="1">
      <alignment horizontal="center" vertical="center"/>
    </xf>
    <xf numFmtId="0" fontId="66" fillId="0" borderId="0" xfId="0" applyFont="1" applyFill="1" applyBorder="1" applyAlignment="1" applyProtection="1">
      <alignment/>
      <protection hidden="1" locked="0"/>
    </xf>
    <xf numFmtId="0" fontId="68" fillId="33" borderId="0" xfId="0" applyFont="1" applyFill="1" applyAlignment="1" applyProtection="1">
      <alignment horizontal="center"/>
      <protection hidden="1"/>
    </xf>
    <xf numFmtId="0" fontId="66" fillId="0" borderId="0" xfId="0" applyFont="1" applyFill="1" applyAlignment="1" applyProtection="1">
      <alignment/>
      <protection hidden="1" locked="0"/>
    </xf>
    <xf numFmtId="0" fontId="67" fillId="0" borderId="11" xfId="0" applyFont="1" applyFill="1" applyBorder="1" applyAlignment="1">
      <alignment horizontal="justify" vertical="center"/>
    </xf>
    <xf numFmtId="0" fontId="67" fillId="0" borderId="11" xfId="0" applyFont="1" applyFill="1" applyBorder="1" applyAlignment="1">
      <alignment horizontal="justify" vertical="center" wrapText="1"/>
    </xf>
    <xf numFmtId="49" fontId="67" fillId="0" borderId="11" xfId="0" applyNumberFormat="1" applyFont="1" applyFill="1" applyBorder="1" applyAlignment="1">
      <alignment horizontal="justify" vertical="center"/>
    </xf>
    <xf numFmtId="0" fontId="69" fillId="0" borderId="11" xfId="0" applyFont="1" applyFill="1" applyBorder="1" applyAlignment="1">
      <alignment horizontal="justify" vertical="center" wrapText="1"/>
    </xf>
    <xf numFmtId="0" fontId="69" fillId="0" borderId="12" xfId="0" applyFont="1" applyFill="1" applyBorder="1" applyAlignment="1">
      <alignment horizontal="justify" vertical="center" wrapText="1"/>
    </xf>
    <xf numFmtId="49" fontId="67" fillId="0" borderId="12" xfId="0" applyNumberFormat="1" applyFont="1" applyFill="1" applyBorder="1" applyAlignment="1">
      <alignment horizontal="justify" vertical="center"/>
    </xf>
    <xf numFmtId="2" fontId="69" fillId="0" borderId="11" xfId="0" applyNumberFormat="1" applyFont="1" applyFill="1" applyBorder="1" applyAlignment="1">
      <alignment horizontal="justify" vertical="center" wrapText="1"/>
    </xf>
    <xf numFmtId="0" fontId="67" fillId="34" borderId="13" xfId="0" applyFont="1" applyFill="1" applyBorder="1" applyAlignment="1">
      <alignment horizontal="left" vertical="center"/>
    </xf>
    <xf numFmtId="0" fontId="67" fillId="34" borderId="14" xfId="0" applyFont="1" applyFill="1" applyBorder="1" applyAlignment="1">
      <alignment horizontal="center" vertical="center"/>
    </xf>
    <xf numFmtId="2" fontId="67" fillId="0" borderId="15" xfId="0" applyNumberFormat="1" applyFont="1" applyFill="1" applyBorder="1" applyAlignment="1">
      <alignment horizontal="center" vertical="center"/>
    </xf>
    <xf numFmtId="2" fontId="67" fillId="0" borderId="14" xfId="0" applyNumberFormat="1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 horizontal="left" vertical="top" wrapText="1"/>
    </xf>
    <xf numFmtId="0" fontId="66" fillId="35" borderId="0" xfId="0" applyFont="1" applyFill="1" applyAlignment="1">
      <alignment horizontal="left" vertical="top" wrapText="1"/>
    </xf>
    <xf numFmtId="0" fontId="71" fillId="33" borderId="0" xfId="0" applyFont="1" applyFill="1" applyAlignment="1" applyProtection="1">
      <alignment horizontal="left" vertical="top"/>
      <protection hidden="1"/>
    </xf>
    <xf numFmtId="0" fontId="66" fillId="33" borderId="0" xfId="0" applyFont="1" applyFill="1" applyAlignment="1" applyProtection="1">
      <alignment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66" fillId="33" borderId="0" xfId="0" applyFont="1" applyFill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70" fillId="33" borderId="0" xfId="0" applyFont="1" applyFill="1" applyAlignment="1" applyProtection="1">
      <alignment/>
      <protection hidden="1"/>
    </xf>
    <xf numFmtId="0" fontId="70" fillId="33" borderId="16" xfId="0" applyFont="1" applyFill="1" applyBorder="1" applyAlignment="1" applyProtection="1">
      <alignment horizontal="left" wrapText="1"/>
      <protection hidden="1"/>
    </xf>
    <xf numFmtId="0" fontId="66" fillId="33" borderId="0" xfId="0" applyFont="1" applyFill="1" applyAlignment="1" applyProtection="1">
      <alignment horizontal="left" vertical="top"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70" fillId="33" borderId="0" xfId="0" applyFont="1" applyFill="1" applyBorder="1" applyAlignment="1" applyProtection="1">
      <alignment horizontal="right"/>
      <protection hidden="1"/>
    </xf>
    <xf numFmtId="2" fontId="68" fillId="33" borderId="0" xfId="0" applyNumberFormat="1" applyFont="1" applyFill="1" applyAlignment="1" applyProtection="1">
      <alignment/>
      <protection hidden="1"/>
    </xf>
    <xf numFmtId="0" fontId="73" fillId="33" borderId="0" xfId="0" applyFont="1" applyFill="1" applyBorder="1" applyAlignment="1" applyProtection="1">
      <alignment/>
      <protection hidden="1"/>
    </xf>
    <xf numFmtId="0" fontId="68" fillId="33" borderId="0" xfId="0" applyFont="1" applyFill="1" applyAlignment="1" applyProtection="1">
      <alignment horizontal="center" vertical="top"/>
      <protection hidden="1"/>
    </xf>
    <xf numFmtId="0" fontId="66" fillId="33" borderId="0" xfId="0" applyFont="1" applyFill="1" applyAlignment="1" applyProtection="1">
      <alignment vertical="top"/>
      <protection hidden="1"/>
    </xf>
    <xf numFmtId="0" fontId="74" fillId="33" borderId="0" xfId="0" applyFont="1" applyFill="1" applyAlignment="1" applyProtection="1">
      <alignment horizontal="left" vertical="top"/>
      <protection hidden="1"/>
    </xf>
    <xf numFmtId="0" fontId="70" fillId="33" borderId="0" xfId="0" applyFont="1" applyFill="1" applyAlignment="1" applyProtection="1">
      <alignment horizontal="left" vertical="top"/>
      <protection hidden="1"/>
    </xf>
    <xf numFmtId="0" fontId="68" fillId="33" borderId="0" xfId="0" applyFont="1" applyFill="1" applyAlignment="1" applyProtection="1">
      <alignment horizontal="center"/>
      <protection hidden="1" locked="0"/>
    </xf>
    <xf numFmtId="0" fontId="70" fillId="35" borderId="0" xfId="0" applyFont="1" applyFill="1" applyBorder="1" applyAlignment="1" applyProtection="1">
      <alignment horizontal="left" vertical="top" wrapText="1"/>
      <protection locked="0"/>
    </xf>
    <xf numFmtId="0" fontId="66" fillId="35" borderId="0" xfId="0" applyFont="1" applyFill="1" applyAlignment="1" applyProtection="1">
      <alignment horizontal="left" vertical="top" wrapText="1"/>
      <protection locked="0"/>
    </xf>
    <xf numFmtId="0" fontId="55" fillId="0" borderId="17" xfId="0" applyFont="1" applyBorder="1" applyAlignment="1" applyProtection="1">
      <alignment/>
      <protection locked="0"/>
    </xf>
    <xf numFmtId="0" fontId="70" fillId="0" borderId="0" xfId="0" applyFont="1" applyBorder="1" applyAlignment="1" applyProtection="1">
      <alignment horizontal="left" vertical="top" wrapText="1"/>
      <protection locked="0"/>
    </xf>
    <xf numFmtId="0" fontId="66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Border="1" applyAlignment="1" applyProtection="1">
      <alignment horizontal="left" vertical="top" wrapText="1"/>
      <protection/>
    </xf>
    <xf numFmtId="0" fontId="66" fillId="0" borderId="0" xfId="0" applyFont="1" applyAlignment="1" applyProtection="1">
      <alignment horizontal="left" vertical="top" wrapText="1"/>
      <protection/>
    </xf>
    <xf numFmtId="0" fontId="70" fillId="35" borderId="0" xfId="0" applyFont="1" applyFill="1" applyBorder="1" applyAlignment="1" applyProtection="1">
      <alignment horizontal="left" vertical="top" wrapText="1"/>
      <protection/>
    </xf>
    <xf numFmtId="0" fontId="66" fillId="35" borderId="0" xfId="0" applyFont="1" applyFill="1" applyAlignment="1" applyProtection="1">
      <alignment horizontal="left" vertical="top" wrapText="1"/>
      <protection/>
    </xf>
    <xf numFmtId="0" fontId="74" fillId="33" borderId="0" xfId="0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Border="1" applyAlignment="1" applyProtection="1">
      <alignment horizontal="center"/>
      <protection hidden="1" locked="0"/>
    </xf>
    <xf numFmtId="0" fontId="66" fillId="33" borderId="0" xfId="0" applyFont="1" applyFill="1" applyAlignment="1" applyProtection="1">
      <alignment/>
      <protection hidden="1" locked="0"/>
    </xf>
    <xf numFmtId="0" fontId="66" fillId="33" borderId="0" xfId="0" applyFont="1" applyFill="1" applyBorder="1" applyAlignment="1" applyProtection="1">
      <alignment/>
      <protection hidden="1" locked="0"/>
    </xf>
    <xf numFmtId="0" fontId="70" fillId="33" borderId="0" xfId="0" applyFont="1" applyFill="1" applyBorder="1" applyAlignment="1" applyProtection="1">
      <alignment/>
      <protection hidden="1" locked="0"/>
    </xf>
    <xf numFmtId="0" fontId="72" fillId="33" borderId="0" xfId="0" applyFont="1" applyFill="1" applyBorder="1" applyAlignment="1" applyProtection="1">
      <alignment/>
      <protection hidden="1" locked="0"/>
    </xf>
    <xf numFmtId="0" fontId="70" fillId="33" borderId="0" xfId="0" applyFont="1" applyFill="1" applyAlignment="1" applyProtection="1">
      <alignment/>
      <protection hidden="1" locked="0"/>
    </xf>
    <xf numFmtId="49" fontId="66" fillId="33" borderId="0" xfId="0" applyNumberFormat="1" applyFont="1" applyFill="1" applyAlignment="1" applyProtection="1">
      <alignment/>
      <protection hidden="1" locked="0"/>
    </xf>
    <xf numFmtId="49" fontId="68" fillId="33" borderId="0" xfId="0" applyNumberFormat="1" applyFont="1" applyFill="1" applyAlignment="1" applyProtection="1">
      <alignment horizontal="center"/>
      <protection hidden="1"/>
    </xf>
    <xf numFmtId="49" fontId="68" fillId="33" borderId="0" xfId="0" applyNumberFormat="1" applyFont="1" applyFill="1" applyAlignment="1" applyProtection="1">
      <alignment horizontal="center"/>
      <protection hidden="1" locked="0"/>
    </xf>
    <xf numFmtId="49" fontId="68" fillId="33" borderId="0" xfId="0" applyNumberFormat="1" applyFont="1" applyFill="1" applyAlignment="1" applyProtection="1">
      <alignment horizontal="right"/>
      <protection hidden="1"/>
    </xf>
    <xf numFmtId="49" fontId="68" fillId="33" borderId="0" xfId="0" applyNumberFormat="1" applyFont="1" applyFill="1" applyAlignment="1" applyProtection="1">
      <alignment horizontal="left"/>
      <protection hidden="1"/>
    </xf>
    <xf numFmtId="0" fontId="66" fillId="33" borderId="16" xfId="0" applyFont="1" applyFill="1" applyBorder="1" applyAlignment="1" applyProtection="1">
      <alignment horizontal="left" vertical="top"/>
      <protection hidden="1"/>
    </xf>
    <xf numFmtId="0" fontId="66" fillId="33" borderId="0" xfId="0" applyFont="1" applyFill="1" applyAlignment="1" applyProtection="1">
      <alignment horizontal="left"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Border="1" applyAlignment="1" applyProtection="1">
      <alignment horizontal="center"/>
      <protection hidden="1"/>
    </xf>
    <xf numFmtId="0" fontId="68" fillId="33" borderId="0" xfId="0" applyFont="1" applyFill="1" applyBorder="1" applyAlignment="1" applyProtection="1">
      <alignment vertical="top"/>
      <protection hidden="1"/>
    </xf>
    <xf numFmtId="0" fontId="66" fillId="33" borderId="0" xfId="0" applyNumberFormat="1" applyFont="1" applyFill="1" applyAlignment="1" applyProtection="1" quotePrefix="1">
      <alignment horizontal="right"/>
      <protection hidden="1"/>
    </xf>
    <xf numFmtId="0" fontId="70" fillId="33" borderId="18" xfId="0" applyFont="1" applyFill="1" applyBorder="1" applyAlignment="1" applyProtection="1">
      <alignment/>
      <protection hidden="1"/>
    </xf>
    <xf numFmtId="0" fontId="70" fillId="33" borderId="0" xfId="0" applyFont="1" applyFill="1" applyBorder="1" applyAlignment="1" applyProtection="1">
      <alignment horizontal="center" wrapText="1"/>
      <protection hidden="1"/>
    </xf>
    <xf numFmtId="49" fontId="70" fillId="33" borderId="0" xfId="0" applyNumberFormat="1" applyFont="1" applyFill="1" applyBorder="1" applyAlignment="1" applyProtection="1">
      <alignment horizontal="right"/>
      <protection hidden="1"/>
    </xf>
    <xf numFmtId="0" fontId="66" fillId="33" borderId="16" xfId="0" applyFont="1" applyFill="1" applyBorder="1" applyAlignment="1" applyProtection="1">
      <alignment horizontal="left" vertical="top" wrapText="1"/>
      <protection hidden="1"/>
    </xf>
    <xf numFmtId="0" fontId="75" fillId="33" borderId="0" xfId="0" applyFont="1" applyFill="1" applyAlignment="1" applyProtection="1">
      <alignment vertical="top"/>
      <protection hidden="1"/>
    </xf>
    <xf numFmtId="0" fontId="75" fillId="33" borderId="0" xfId="0" applyFont="1" applyFill="1" applyAlignment="1" applyProtection="1">
      <alignment/>
      <protection hidden="1"/>
    </xf>
    <xf numFmtId="0" fontId="66" fillId="33" borderId="18" xfId="0" applyFont="1" applyFill="1" applyBorder="1" applyAlignment="1" applyProtection="1">
      <alignment horizontal="left"/>
      <protection hidden="1"/>
    </xf>
    <xf numFmtId="0" fontId="66" fillId="33" borderId="0" xfId="0" applyFont="1" applyFill="1" applyAlignment="1" applyProtection="1">
      <alignment horizontal="left"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76" fillId="0" borderId="0" xfId="0" applyFont="1" applyFill="1" applyBorder="1" applyAlignment="1" applyProtection="1">
      <alignment horizontal="left" wrapText="1"/>
      <protection hidden="1"/>
    </xf>
    <xf numFmtId="0" fontId="76" fillId="0" borderId="16" xfId="0" applyFont="1" applyFill="1" applyBorder="1" applyAlignment="1" applyProtection="1">
      <alignment horizontal="left" wrapText="1"/>
      <protection hidden="1"/>
    </xf>
    <xf numFmtId="0" fontId="66" fillId="0" borderId="16" xfId="0" applyFont="1" applyBorder="1" applyAlignment="1" applyProtection="1">
      <alignment horizontal="center"/>
      <protection hidden="1"/>
    </xf>
    <xf numFmtId="0" fontId="77" fillId="33" borderId="16" xfId="0" applyFont="1" applyFill="1" applyBorder="1" applyAlignment="1" applyProtection="1">
      <alignment horizontal="right" wrapText="1"/>
      <protection hidden="1"/>
    </xf>
    <xf numFmtId="0" fontId="70" fillId="33" borderId="0" xfId="0" applyFont="1" applyFill="1" applyAlignment="1" applyProtection="1">
      <alignment horizontal="center" vertical="top"/>
      <protection hidden="1"/>
    </xf>
    <xf numFmtId="2" fontId="78" fillId="33" borderId="19" xfId="0" applyNumberFormat="1" applyFont="1" applyFill="1" applyBorder="1" applyAlignment="1" applyProtection="1">
      <alignment horizontal="center"/>
      <protection hidden="1"/>
    </xf>
    <xf numFmtId="2" fontId="78" fillId="33" borderId="18" xfId="0" applyNumberFormat="1" applyFont="1" applyFill="1" applyBorder="1" applyAlignment="1" applyProtection="1">
      <alignment horizontal="center"/>
      <protection hidden="1"/>
    </xf>
    <xf numFmtId="2" fontId="78" fillId="33" borderId="20" xfId="0" applyNumberFormat="1" applyFont="1" applyFill="1" applyBorder="1" applyAlignment="1" applyProtection="1">
      <alignment horizontal="center"/>
      <protection hidden="1"/>
    </xf>
    <xf numFmtId="0" fontId="66" fillId="33" borderId="16" xfId="0" applyFont="1" applyFill="1" applyBorder="1" applyAlignment="1" applyProtection="1">
      <alignment horizontal="left"/>
      <protection hidden="1"/>
    </xf>
    <xf numFmtId="2" fontId="68" fillId="33" borderId="19" xfId="0" applyNumberFormat="1" applyFont="1" applyFill="1" applyBorder="1" applyAlignment="1" applyProtection="1">
      <alignment horizontal="center" vertical="top"/>
      <protection/>
    </xf>
    <xf numFmtId="2" fontId="68" fillId="33" borderId="18" xfId="0" applyNumberFormat="1" applyFont="1" applyFill="1" applyBorder="1" applyAlignment="1" applyProtection="1">
      <alignment horizontal="center" vertical="top"/>
      <protection/>
    </xf>
    <xf numFmtId="2" fontId="68" fillId="33" borderId="20" xfId="0" applyNumberFormat="1" applyFont="1" applyFill="1" applyBorder="1" applyAlignment="1" applyProtection="1">
      <alignment horizontal="center" vertical="top"/>
      <protection/>
    </xf>
    <xf numFmtId="0" fontId="68" fillId="33" borderId="19" xfId="0" applyNumberFormat="1" applyFont="1" applyFill="1" applyBorder="1" applyAlignment="1" applyProtection="1">
      <alignment horizontal="right" vertical="top"/>
      <protection/>
    </xf>
    <xf numFmtId="0" fontId="68" fillId="33" borderId="18" xfId="0" applyNumberFormat="1" applyFont="1" applyFill="1" applyBorder="1" applyAlignment="1" applyProtection="1">
      <alignment horizontal="right" vertical="top"/>
      <protection/>
    </xf>
    <xf numFmtId="0" fontId="68" fillId="33" borderId="20" xfId="0" applyNumberFormat="1" applyFont="1" applyFill="1" applyBorder="1" applyAlignment="1" applyProtection="1">
      <alignment horizontal="right" vertical="top"/>
      <protection/>
    </xf>
    <xf numFmtId="0" fontId="68" fillId="33" borderId="19" xfId="0" applyFont="1" applyFill="1" applyBorder="1" applyAlignment="1" applyProtection="1">
      <alignment horizontal="left" vertical="top" wrapText="1"/>
      <protection hidden="1"/>
    </xf>
    <xf numFmtId="0" fontId="68" fillId="33" borderId="18" xfId="0" applyFont="1" applyFill="1" applyBorder="1" applyAlignment="1" applyProtection="1">
      <alignment horizontal="left" vertical="top" wrapText="1"/>
      <protection hidden="1"/>
    </xf>
    <xf numFmtId="0" fontId="68" fillId="33" borderId="20" xfId="0" applyFont="1" applyFill="1" applyBorder="1" applyAlignment="1" applyProtection="1">
      <alignment horizontal="left" vertical="top" wrapText="1"/>
      <protection hidden="1"/>
    </xf>
    <xf numFmtId="0" fontId="66" fillId="33" borderId="19" xfId="0" applyNumberFormat="1" applyFont="1" applyFill="1" applyBorder="1" applyAlignment="1" applyProtection="1">
      <alignment horizontal="center" vertical="top"/>
      <protection/>
    </xf>
    <xf numFmtId="0" fontId="66" fillId="33" borderId="18" xfId="0" applyNumberFormat="1" applyFont="1" applyFill="1" applyBorder="1" applyAlignment="1" applyProtection="1">
      <alignment horizontal="center" vertical="top"/>
      <protection/>
    </xf>
    <xf numFmtId="0" fontId="66" fillId="33" borderId="20" xfId="0" applyNumberFormat="1" applyFont="1" applyFill="1" applyBorder="1" applyAlignment="1" applyProtection="1">
      <alignment horizontal="center" vertical="top"/>
      <protection/>
    </xf>
    <xf numFmtId="0" fontId="68" fillId="33" borderId="19" xfId="0" applyNumberFormat="1" applyFont="1" applyFill="1" applyBorder="1" applyAlignment="1" applyProtection="1">
      <alignment horizontal="center" vertical="center"/>
      <protection/>
    </xf>
    <xf numFmtId="0" fontId="68" fillId="33" borderId="18" xfId="0" applyNumberFormat="1" applyFont="1" applyFill="1" applyBorder="1" applyAlignment="1" applyProtection="1">
      <alignment horizontal="center" vertical="center"/>
      <protection/>
    </xf>
    <xf numFmtId="0" fontId="68" fillId="33" borderId="20" xfId="0" applyNumberFormat="1" applyFont="1" applyFill="1" applyBorder="1" applyAlignment="1" applyProtection="1">
      <alignment horizontal="center" vertical="center"/>
      <protection/>
    </xf>
    <xf numFmtId="0" fontId="68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68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68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66" fillId="33" borderId="0" xfId="0" applyFont="1" applyFill="1" applyAlignment="1" applyProtection="1">
      <alignment horizontal="justify" wrapText="1"/>
      <protection hidden="1"/>
    </xf>
    <xf numFmtId="0" fontId="76" fillId="33" borderId="19" xfId="0" applyFont="1" applyFill="1" applyBorder="1" applyAlignment="1" applyProtection="1">
      <alignment horizontal="center" vertical="center" wrapText="1"/>
      <protection hidden="1"/>
    </xf>
    <xf numFmtId="0" fontId="76" fillId="33" borderId="18" xfId="0" applyFont="1" applyFill="1" applyBorder="1" applyAlignment="1" applyProtection="1">
      <alignment horizontal="center" vertical="center" wrapText="1"/>
      <protection hidden="1"/>
    </xf>
    <xf numFmtId="0" fontId="76" fillId="33" borderId="20" xfId="0" applyFont="1" applyFill="1" applyBorder="1" applyAlignment="1" applyProtection="1">
      <alignment horizontal="center" vertical="center" wrapText="1"/>
      <protection hidden="1"/>
    </xf>
    <xf numFmtId="0" fontId="76" fillId="33" borderId="10" xfId="0" applyFont="1" applyFill="1" applyBorder="1" applyAlignment="1" applyProtection="1">
      <alignment horizontal="center" vertical="top"/>
      <protection hidden="1"/>
    </xf>
    <xf numFmtId="0" fontId="76" fillId="33" borderId="21" xfId="0" applyFont="1" applyFill="1" applyBorder="1" applyAlignment="1" applyProtection="1">
      <alignment horizontal="center" vertical="top"/>
      <protection hidden="1"/>
    </xf>
    <xf numFmtId="0" fontId="76" fillId="33" borderId="22" xfId="0" applyFont="1" applyFill="1" applyBorder="1" applyAlignment="1" applyProtection="1">
      <alignment horizontal="center" vertical="top"/>
      <protection hidden="1"/>
    </xf>
    <xf numFmtId="0" fontId="76" fillId="33" borderId="10" xfId="0" applyFont="1" applyFill="1" applyBorder="1" applyAlignment="1" applyProtection="1">
      <alignment horizontal="center" vertical="top" wrapText="1"/>
      <protection hidden="1"/>
    </xf>
    <xf numFmtId="0" fontId="76" fillId="33" borderId="21" xfId="0" applyFont="1" applyFill="1" applyBorder="1" applyAlignment="1" applyProtection="1">
      <alignment horizontal="center" vertical="top" wrapText="1"/>
      <protection hidden="1"/>
    </xf>
    <xf numFmtId="0" fontId="76" fillId="33" borderId="22" xfId="0" applyFont="1" applyFill="1" applyBorder="1" applyAlignment="1" applyProtection="1">
      <alignment horizontal="center" vertical="top" wrapText="1"/>
      <protection hidden="1"/>
    </xf>
    <xf numFmtId="0" fontId="70" fillId="33" borderId="16" xfId="0" applyFont="1" applyFill="1" applyBorder="1" applyAlignment="1" applyProtection="1">
      <alignment horizontal="left"/>
      <protection hidden="1"/>
    </xf>
    <xf numFmtId="0" fontId="66" fillId="33" borderId="0" xfId="0" applyFont="1" applyFill="1" applyAlignment="1" applyProtection="1">
      <alignment horizontal="right"/>
      <protection hidden="1"/>
    </xf>
    <xf numFmtId="0" fontId="70" fillId="33" borderId="16" xfId="0" applyFont="1" applyFill="1" applyBorder="1" applyAlignment="1" applyProtection="1">
      <alignment horizontal="left" wrapText="1"/>
      <protection hidden="1"/>
    </xf>
    <xf numFmtId="14" fontId="70" fillId="33" borderId="16" xfId="0" applyNumberFormat="1" applyFont="1" applyFill="1" applyBorder="1" applyAlignment="1" applyProtection="1">
      <alignment horizontal="left"/>
      <protection hidden="1"/>
    </xf>
    <xf numFmtId="0" fontId="70" fillId="0" borderId="16" xfId="0" applyFont="1" applyFill="1" applyBorder="1" applyAlignment="1" applyProtection="1">
      <alignment horizontal="center"/>
      <protection hidden="1"/>
    </xf>
    <xf numFmtId="0" fontId="70" fillId="0" borderId="16" xfId="0" applyFont="1" applyFill="1" applyBorder="1" applyAlignment="1" applyProtection="1">
      <alignment horizontal="right"/>
      <protection hidden="1"/>
    </xf>
    <xf numFmtId="0" fontId="66" fillId="33" borderId="0" xfId="0" applyFont="1" applyFill="1" applyBorder="1" applyAlignment="1" applyProtection="1">
      <alignment horizontal="center"/>
      <protection hidden="1"/>
    </xf>
    <xf numFmtId="0" fontId="70" fillId="33" borderId="0" xfId="0" applyFont="1" applyFill="1" applyBorder="1" applyAlignment="1" applyProtection="1">
      <alignment horizontal="left" vertical="top" wrapText="1"/>
      <protection hidden="1"/>
    </xf>
    <xf numFmtId="0" fontId="66" fillId="0" borderId="0" xfId="0" applyFont="1" applyFill="1" applyAlignment="1" applyProtection="1">
      <alignment horizontal="left" vertical="top" wrapText="1"/>
      <protection hidden="1"/>
    </xf>
    <xf numFmtId="0" fontId="14" fillId="33" borderId="0" xfId="0" applyNumberFormat="1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Alignment="1" applyProtection="1">
      <alignment horizontal="left" vertical="top" wrapText="1"/>
      <protection hidden="1"/>
    </xf>
    <xf numFmtId="0" fontId="66" fillId="33" borderId="19" xfId="0" applyNumberFormat="1" applyFont="1" applyFill="1" applyBorder="1" applyAlignment="1" applyProtection="1">
      <alignment horizontal="right" vertical="top"/>
      <protection hidden="1"/>
    </xf>
    <xf numFmtId="0" fontId="66" fillId="33" borderId="18" xfId="0" applyNumberFormat="1" applyFont="1" applyFill="1" applyBorder="1" applyAlignment="1" applyProtection="1">
      <alignment horizontal="right" vertical="top"/>
      <protection hidden="1"/>
    </xf>
    <xf numFmtId="0" fontId="66" fillId="33" borderId="20" xfId="0" applyNumberFormat="1" applyFont="1" applyFill="1" applyBorder="1" applyAlignment="1" applyProtection="1">
      <alignment horizontal="right" vertical="top"/>
      <protection hidden="1"/>
    </xf>
    <xf numFmtId="2" fontId="68" fillId="33" borderId="19" xfId="0" applyNumberFormat="1" applyFont="1" applyFill="1" applyBorder="1" applyAlignment="1" applyProtection="1">
      <alignment horizontal="center" vertical="top"/>
      <protection hidden="1"/>
    </xf>
    <xf numFmtId="2" fontId="68" fillId="33" borderId="18" xfId="0" applyNumberFormat="1" applyFont="1" applyFill="1" applyBorder="1" applyAlignment="1" applyProtection="1">
      <alignment horizontal="center" vertical="top"/>
      <protection hidden="1"/>
    </xf>
    <xf numFmtId="2" fontId="68" fillId="33" borderId="20" xfId="0" applyNumberFormat="1" applyFont="1" applyFill="1" applyBorder="1" applyAlignment="1" applyProtection="1">
      <alignment horizontal="center" vertical="top"/>
      <protection hidden="1"/>
    </xf>
    <xf numFmtId="0" fontId="76" fillId="33" borderId="19" xfId="0" applyFont="1" applyFill="1" applyBorder="1" applyAlignment="1" applyProtection="1">
      <alignment horizontal="center" vertical="center"/>
      <protection hidden="1"/>
    </xf>
    <xf numFmtId="0" fontId="76" fillId="33" borderId="18" xfId="0" applyFont="1" applyFill="1" applyBorder="1" applyAlignment="1" applyProtection="1">
      <alignment horizontal="center" vertical="center"/>
      <protection hidden="1"/>
    </xf>
    <xf numFmtId="0" fontId="76" fillId="33" borderId="20" xfId="0" applyFont="1" applyFill="1" applyBorder="1" applyAlignment="1" applyProtection="1">
      <alignment horizontal="center" vertical="center"/>
      <protection hidden="1"/>
    </xf>
    <xf numFmtId="0" fontId="68" fillId="33" borderId="19" xfId="0" applyFont="1" applyFill="1" applyBorder="1" applyAlignment="1" applyProtection="1">
      <alignment horizontal="center" vertical="top"/>
      <protection hidden="1"/>
    </xf>
    <xf numFmtId="0" fontId="68" fillId="33" borderId="18" xfId="0" applyFont="1" applyFill="1" applyBorder="1" applyAlignment="1" applyProtection="1">
      <alignment horizontal="center" vertical="top"/>
      <protection hidden="1"/>
    </xf>
    <xf numFmtId="0" fontId="68" fillId="33" borderId="20" xfId="0" applyFont="1" applyFill="1" applyBorder="1" applyAlignment="1" applyProtection="1">
      <alignment horizontal="center" vertical="top"/>
      <protection hidden="1"/>
    </xf>
    <xf numFmtId="17" fontId="66" fillId="33" borderId="11" xfId="0" applyNumberFormat="1" applyFont="1" applyFill="1" applyBorder="1" applyAlignment="1" applyProtection="1">
      <alignment horizontal="center" vertical="center"/>
      <protection/>
    </xf>
    <xf numFmtId="0" fontId="66" fillId="33" borderId="11" xfId="0" applyNumberFormat="1" applyFont="1" applyFill="1" applyBorder="1" applyAlignment="1" applyProtection="1">
      <alignment horizontal="center" vertical="center"/>
      <protection/>
    </xf>
    <xf numFmtId="0" fontId="66" fillId="33" borderId="19" xfId="0" applyFont="1" applyFill="1" applyBorder="1" applyAlignment="1" applyProtection="1">
      <alignment horizontal="left" vertical="center" wrapText="1"/>
      <protection hidden="1"/>
    </xf>
    <xf numFmtId="0" fontId="66" fillId="33" borderId="18" xfId="0" applyFont="1" applyFill="1" applyBorder="1" applyAlignment="1" applyProtection="1">
      <alignment horizontal="left" vertical="center" wrapText="1"/>
      <protection hidden="1"/>
    </xf>
    <xf numFmtId="0" fontId="66" fillId="33" borderId="20" xfId="0" applyFont="1" applyFill="1" applyBorder="1" applyAlignment="1" applyProtection="1">
      <alignment horizontal="left" vertical="center" wrapText="1"/>
      <protection hidden="1"/>
    </xf>
    <xf numFmtId="0" fontId="68" fillId="36" borderId="19" xfId="0" applyFont="1" applyFill="1" applyBorder="1" applyAlignment="1" applyProtection="1">
      <alignment horizontal="center" vertical="top"/>
      <protection hidden="1" locked="0"/>
    </xf>
    <xf numFmtId="0" fontId="68" fillId="36" borderId="18" xfId="0" applyFont="1" applyFill="1" applyBorder="1" applyAlignment="1" applyProtection="1">
      <alignment horizontal="center" vertical="top"/>
      <protection hidden="1" locked="0"/>
    </xf>
    <xf numFmtId="0" fontId="68" fillId="36" borderId="20" xfId="0" applyFont="1" applyFill="1" applyBorder="1" applyAlignment="1" applyProtection="1">
      <alignment horizontal="center" vertical="top"/>
      <protection hidden="1" locked="0"/>
    </xf>
    <xf numFmtId="49" fontId="74" fillId="36" borderId="0" xfId="0" applyNumberFormat="1" applyFont="1" applyFill="1" applyBorder="1" applyAlignment="1" applyProtection="1">
      <alignment horizontal="left" vertical="top"/>
      <protection locked="0"/>
    </xf>
    <xf numFmtId="0" fontId="66" fillId="0" borderId="16" xfId="0" applyFont="1" applyFill="1" applyBorder="1" applyAlignment="1" applyProtection="1">
      <alignment horizontal="left" vertical="top" wrapText="1"/>
      <protection hidden="1"/>
    </xf>
    <xf numFmtId="0" fontId="77" fillId="33" borderId="21" xfId="0" applyFont="1" applyFill="1" applyBorder="1" applyAlignment="1" applyProtection="1">
      <alignment horizontal="center" vertical="top"/>
      <protection hidden="1"/>
    </xf>
    <xf numFmtId="0" fontId="66" fillId="33" borderId="0" xfId="0" applyFont="1" applyFill="1" applyAlignment="1" applyProtection="1">
      <alignment horizontal="left" wrapText="1"/>
      <protection hidden="1"/>
    </xf>
    <xf numFmtId="49" fontId="66" fillId="33" borderId="16" xfId="0" applyNumberFormat="1" applyFont="1" applyFill="1" applyBorder="1" applyAlignment="1" applyProtection="1">
      <alignment horizontal="center" wrapText="1"/>
      <protection hidden="1"/>
    </xf>
    <xf numFmtId="0" fontId="66" fillId="33" borderId="16" xfId="0" applyFont="1" applyFill="1" applyBorder="1" applyAlignment="1" applyProtection="1">
      <alignment horizontal="center" wrapText="1"/>
      <protection hidden="1"/>
    </xf>
    <xf numFmtId="0" fontId="66" fillId="33" borderId="16" xfId="0" applyFont="1" applyFill="1" applyBorder="1" applyAlignment="1" applyProtection="1">
      <alignment horizontal="left"/>
      <protection hidden="1" locked="0"/>
    </xf>
    <xf numFmtId="14" fontId="70" fillId="33" borderId="18" xfId="0" applyNumberFormat="1" applyFont="1" applyFill="1" applyBorder="1" applyAlignment="1" applyProtection="1">
      <alignment horizontal="right"/>
      <protection hidden="1" locked="0"/>
    </xf>
    <xf numFmtId="0" fontId="66" fillId="33" borderId="16" xfId="0" applyFont="1" applyFill="1" applyBorder="1" applyAlignment="1" applyProtection="1">
      <alignment horizontal="left" vertical="top"/>
      <protection hidden="1"/>
    </xf>
    <xf numFmtId="0" fontId="66" fillId="33" borderId="21" xfId="0" applyFont="1" applyFill="1" applyBorder="1" applyAlignment="1" applyProtection="1">
      <alignment horizontal="left" vertical="top" wrapText="1"/>
      <protection hidden="1"/>
    </xf>
    <xf numFmtId="0" fontId="70" fillId="33" borderId="0" xfId="0" applyFont="1" applyFill="1" applyAlignment="1" applyProtection="1">
      <alignment horizontal="left" vertical="top"/>
      <protection hidden="1"/>
    </xf>
    <xf numFmtId="49" fontId="76" fillId="33" borderId="21" xfId="0" applyNumberFormat="1" applyFont="1" applyFill="1" applyBorder="1" applyAlignment="1" applyProtection="1">
      <alignment horizontal="center" vertical="top" wrapText="1"/>
      <protection hidden="1"/>
    </xf>
    <xf numFmtId="49" fontId="79" fillId="36" borderId="0" xfId="0" applyNumberFormat="1" applyFont="1" applyFill="1" applyAlignment="1" applyProtection="1">
      <alignment horizontal="left" vertical="top" wrapText="1"/>
      <protection hidden="1" locked="0"/>
    </xf>
    <xf numFmtId="0" fontId="74" fillId="33" borderId="0" xfId="0" applyFont="1" applyFill="1" applyBorder="1" applyAlignment="1" applyProtection="1">
      <alignment horizontal="left" vertical="top" wrapText="1"/>
      <protection hidden="1"/>
    </xf>
    <xf numFmtId="49" fontId="74" fillId="33" borderId="21" xfId="0" applyNumberFormat="1" applyFont="1" applyFill="1" applyBorder="1" applyAlignment="1" applyProtection="1">
      <alignment vertical="top" wrapText="1"/>
      <protection hidden="1"/>
    </xf>
    <xf numFmtId="49" fontId="74" fillId="33" borderId="0" xfId="0" applyNumberFormat="1" applyFont="1" applyFill="1" applyBorder="1" applyAlignment="1" applyProtection="1">
      <alignment horizontal="left" vertical="top" wrapText="1"/>
      <protection hidden="1"/>
    </xf>
    <xf numFmtId="49" fontId="74" fillId="36" borderId="16" xfId="0" applyNumberFormat="1" applyFont="1" applyFill="1" applyBorder="1" applyAlignment="1" applyProtection="1">
      <alignment horizontal="left" vertical="top"/>
      <protection locked="0"/>
    </xf>
    <xf numFmtId="49" fontId="68" fillId="36" borderId="0" xfId="0" applyNumberFormat="1" applyFont="1" applyFill="1" applyAlignment="1" applyProtection="1">
      <alignment horizontal="left"/>
      <protection hidden="1" locked="0"/>
    </xf>
    <xf numFmtId="49" fontId="74" fillId="0" borderId="21" xfId="0" applyNumberFormat="1" applyFont="1" applyFill="1" applyBorder="1" applyAlignment="1" applyProtection="1">
      <alignment horizontal="left" vertical="top"/>
      <protection/>
    </xf>
    <xf numFmtId="49" fontId="74" fillId="33" borderId="0" xfId="0" applyNumberFormat="1" applyFont="1" applyFill="1" applyAlignment="1" applyProtection="1">
      <alignment horizontal="left" vertical="top"/>
      <protection hidden="1"/>
    </xf>
    <xf numFmtId="49" fontId="74" fillId="33" borderId="0" xfId="0" applyNumberFormat="1" applyFont="1" applyFill="1" applyAlignment="1" applyProtection="1">
      <alignment horizontal="center" vertical="top"/>
      <protection hidden="1"/>
    </xf>
    <xf numFmtId="49" fontId="68" fillId="33" borderId="21" xfId="0" applyNumberFormat="1" applyFont="1" applyFill="1" applyBorder="1" applyAlignment="1" applyProtection="1">
      <alignment horizontal="center" vertical="top"/>
      <protection hidden="1"/>
    </xf>
    <xf numFmtId="49" fontId="74" fillId="0" borderId="16" xfId="0" applyNumberFormat="1" applyFont="1" applyFill="1" applyBorder="1" applyAlignment="1">
      <alignment horizontal="center" vertical="top"/>
    </xf>
    <xf numFmtId="49" fontId="68" fillId="33" borderId="16" xfId="0" applyNumberFormat="1" applyFont="1" applyFill="1" applyBorder="1" applyAlignment="1" applyProtection="1">
      <alignment horizontal="center"/>
      <protection hidden="1"/>
    </xf>
    <xf numFmtId="49" fontId="74" fillId="0" borderId="0" xfId="0" applyNumberFormat="1" applyFont="1" applyFill="1" applyBorder="1" applyAlignment="1" applyProtection="1">
      <alignment horizontal="left" vertical="top"/>
      <protection/>
    </xf>
    <xf numFmtId="49" fontId="76" fillId="0" borderId="0" xfId="0" applyNumberFormat="1" applyFont="1" applyFill="1" applyBorder="1" applyAlignment="1" applyProtection="1">
      <alignment horizontal="center" vertical="top"/>
      <protection/>
    </xf>
    <xf numFmtId="49" fontId="68" fillId="36" borderId="16" xfId="0" applyNumberFormat="1" applyFont="1" applyFill="1" applyBorder="1" applyAlignment="1" applyProtection="1">
      <alignment horizontal="left" vertical="top"/>
      <protection hidden="1" locked="0"/>
    </xf>
    <xf numFmtId="49" fontId="74" fillId="33" borderId="0" xfId="0" applyNumberFormat="1" applyFont="1" applyFill="1" applyAlignment="1" applyProtection="1">
      <alignment vertical="top" wrapText="1"/>
      <protection hidden="1"/>
    </xf>
    <xf numFmtId="49" fontId="66" fillId="36" borderId="16" xfId="0" applyNumberFormat="1" applyFont="1" applyFill="1" applyBorder="1" applyAlignment="1" applyProtection="1">
      <alignment vertical="top" wrapText="1"/>
      <protection hidden="1" locked="0"/>
    </xf>
    <xf numFmtId="49" fontId="80" fillId="36" borderId="0" xfId="0" applyNumberFormat="1" applyFont="1" applyFill="1" applyBorder="1" applyAlignment="1" applyProtection="1">
      <alignment horizontal="left" vertical="top" wrapText="1"/>
      <protection hidden="1" locked="0"/>
    </xf>
    <xf numFmtId="0" fontId="81" fillId="33" borderId="0" xfId="0" applyFont="1" applyFill="1" applyAlignment="1" applyProtection="1">
      <alignment horizontal="left" vertical="top" wrapText="1"/>
      <protection hidden="1" locked="0"/>
    </xf>
    <xf numFmtId="49" fontId="66" fillId="36" borderId="16" xfId="0" applyNumberFormat="1" applyFont="1" applyFill="1" applyBorder="1" applyAlignment="1" applyProtection="1">
      <alignment horizontal="center"/>
      <protection hidden="1" locked="0"/>
    </xf>
    <xf numFmtId="14" fontId="74" fillId="36" borderId="16" xfId="0" applyNumberFormat="1" applyFont="1" applyFill="1" applyBorder="1" applyAlignment="1" applyProtection="1">
      <alignment horizontal="left" vertical="top" wrapText="1"/>
      <protection hidden="1" locked="0"/>
    </xf>
    <xf numFmtId="0" fontId="74" fillId="36" borderId="0" xfId="0" applyFont="1" applyFill="1" applyAlignment="1" applyProtection="1">
      <alignment horizontal="left" vertical="top"/>
      <protection hidden="1" locked="0"/>
    </xf>
    <xf numFmtId="0" fontId="82" fillId="0" borderId="11" xfId="0" applyFont="1" applyFill="1" applyBorder="1" applyAlignment="1" applyProtection="1">
      <alignment horizontal="center" vertical="top" wrapText="1"/>
      <protection hidden="1"/>
    </xf>
    <xf numFmtId="0" fontId="68" fillId="36" borderId="11" xfId="0" applyFont="1" applyFill="1" applyBorder="1" applyAlignment="1" applyProtection="1">
      <alignment horizontal="center" vertical="top" wrapText="1"/>
      <protection hidden="1" locked="0"/>
    </xf>
    <xf numFmtId="49" fontId="74" fillId="33" borderId="0" xfId="0" applyNumberFormat="1" applyFont="1" applyFill="1" applyBorder="1" applyAlignment="1" applyProtection="1">
      <alignment horizontal="left" vertical="top"/>
      <protection hidden="1"/>
    </xf>
    <xf numFmtId="49" fontId="74" fillId="36" borderId="16" xfId="0" applyNumberFormat="1" applyFont="1" applyFill="1" applyBorder="1" applyAlignment="1" applyProtection="1">
      <alignment horizontal="left" vertical="top" wrapText="1"/>
      <protection hidden="1" locked="0"/>
    </xf>
    <xf numFmtId="14" fontId="66" fillId="33" borderId="16" xfId="0" applyNumberFormat="1" applyFont="1" applyFill="1" applyBorder="1" applyAlignment="1" applyProtection="1">
      <alignment horizontal="lef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4"/>
  <sheetViews>
    <sheetView tabSelected="1" zoomScale="90" zoomScaleNormal="90" zoomScaleSheetLayoutView="100" workbookViewId="0" topLeftCell="A1">
      <selection activeCell="W6" sqref="W6:AL6"/>
    </sheetView>
  </sheetViews>
  <sheetFormatPr defaultColWidth="2.28125" defaultRowHeight="15"/>
  <cols>
    <col min="1" max="1" width="2.28125" style="13" customWidth="1"/>
    <col min="2" max="2" width="3.140625" style="13" customWidth="1"/>
    <col min="3" max="3" width="2.28125" style="13" customWidth="1"/>
    <col min="4" max="4" width="2.7109375" style="13" customWidth="1"/>
    <col min="5" max="10" width="2.28125" style="13" customWidth="1"/>
    <col min="11" max="11" width="5.57421875" style="13" bestFit="1" customWidth="1"/>
    <col min="12" max="12" width="4.28125" style="13" customWidth="1"/>
    <col min="13" max="13" width="5.8515625" style="13" customWidth="1"/>
    <col min="14" max="14" width="4.28125" style="13" customWidth="1"/>
    <col min="15" max="15" width="2.00390625" style="13" customWidth="1"/>
    <col min="16" max="18" width="2.28125" style="13" customWidth="1"/>
    <col min="19" max="20" width="2.28125" style="15" customWidth="1"/>
    <col min="21" max="22" width="2.28125" style="13" customWidth="1"/>
    <col min="23" max="23" width="1.28515625" style="13" customWidth="1"/>
    <col min="24" max="25" width="2.28125" style="13" customWidth="1"/>
    <col min="26" max="26" width="2.00390625" style="13" customWidth="1"/>
    <col min="27" max="27" width="3.8515625" style="13" customWidth="1"/>
    <col min="28" max="28" width="2.28125" style="13" customWidth="1"/>
    <col min="29" max="29" width="1.421875" style="13" customWidth="1"/>
    <col min="30" max="30" width="2.28125" style="13" customWidth="1"/>
    <col min="31" max="31" width="3.7109375" style="13" customWidth="1"/>
    <col min="32" max="32" width="4.28125" style="13" customWidth="1"/>
    <col min="33" max="33" width="2.28125" style="13" customWidth="1"/>
    <col min="34" max="34" width="1.7109375" style="13" customWidth="1"/>
    <col min="35" max="35" width="4.140625" style="13" customWidth="1"/>
    <col min="36" max="37" width="3.00390625" style="13" customWidth="1"/>
    <col min="38" max="38" width="3.140625" style="13" customWidth="1"/>
    <col min="39" max="39" width="2.28125" style="14" customWidth="1"/>
    <col min="40" max="46" width="2.28125" style="13" customWidth="1"/>
    <col min="47" max="47" width="2.140625" style="13" customWidth="1"/>
    <col min="48" max="48" width="0.71875" style="13" customWidth="1"/>
    <col min="49" max="50" width="2.28125" style="13" customWidth="1"/>
    <col min="51" max="51" width="2.7109375" style="13" customWidth="1"/>
    <col min="52" max="52" width="2.28125" style="13" customWidth="1"/>
    <col min="53" max="53" width="24.8515625" style="13" hidden="1" customWidth="1"/>
    <col min="54" max="54" width="34.28125" style="13" hidden="1" customWidth="1"/>
    <col min="55" max="55" width="25.57421875" style="13" hidden="1" customWidth="1"/>
    <col min="56" max="56" width="4.00390625" style="13" hidden="1" customWidth="1"/>
    <col min="57" max="57" width="3.00390625" style="13" customWidth="1"/>
    <col min="58" max="58" width="3.140625" style="13" customWidth="1"/>
    <col min="59" max="88" width="2.28125" style="13" customWidth="1"/>
    <col min="89" max="16384" width="2.28125" style="13" customWidth="1"/>
  </cols>
  <sheetData>
    <row r="1" spans="1:55" ht="141.75" customHeight="1">
      <c r="A1" s="186" t="s">
        <v>215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50"/>
      <c r="AO1" s="50"/>
      <c r="AP1" s="50"/>
      <c r="AQ1" s="50"/>
      <c r="AR1" s="50"/>
      <c r="AS1" s="50"/>
      <c r="AT1" s="50"/>
      <c r="AU1" s="50"/>
      <c r="AV1" s="50"/>
      <c r="AW1" s="50"/>
      <c r="BA1" s="53" t="s">
        <v>167</v>
      </c>
      <c r="BB1" s="53" t="s">
        <v>168</v>
      </c>
      <c r="BC1" s="53" t="s">
        <v>169</v>
      </c>
    </row>
    <row r="2" spans="1:55" ht="159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50"/>
      <c r="AO2" s="50"/>
      <c r="AP2" s="50"/>
      <c r="AQ2" s="50"/>
      <c r="AR2" s="50"/>
      <c r="AS2" s="50"/>
      <c r="AT2" s="50"/>
      <c r="AU2" s="50"/>
      <c r="AV2" s="50"/>
      <c r="AW2" s="50"/>
      <c r="BA2" s="51" t="s">
        <v>170</v>
      </c>
      <c r="BB2" s="52" t="s">
        <v>171</v>
      </c>
      <c r="BC2" s="52" t="s">
        <v>172</v>
      </c>
    </row>
    <row r="3" spans="1:55" ht="36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BA3" s="54" t="s">
        <v>173</v>
      </c>
      <c r="BB3" s="55" t="s">
        <v>171</v>
      </c>
      <c r="BC3" s="55" t="s">
        <v>174</v>
      </c>
    </row>
    <row r="4" spans="1:55" ht="37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BA4" s="51" t="s">
        <v>175</v>
      </c>
      <c r="BB4" s="52" t="s">
        <v>171</v>
      </c>
      <c r="BC4" s="52" t="s">
        <v>176</v>
      </c>
    </row>
    <row r="5" spans="1:55" s="42" customFormat="1" ht="18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48" t="s">
        <v>13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BA5" s="56" t="s">
        <v>177</v>
      </c>
      <c r="BB5" s="57" t="s">
        <v>178</v>
      </c>
      <c r="BC5" s="57" t="s">
        <v>179</v>
      </c>
    </row>
    <row r="6" spans="1:55" ht="20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9" t="s">
        <v>185</v>
      </c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BA6" s="31" t="s">
        <v>180</v>
      </c>
      <c r="BB6" s="32" t="s">
        <v>178</v>
      </c>
      <c r="BC6" s="32" t="s">
        <v>181</v>
      </c>
    </row>
    <row r="7" spans="1:55" s="42" customFormat="1" ht="19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48" t="s">
        <v>12</v>
      </c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BA7" s="56" t="s">
        <v>182</v>
      </c>
      <c r="BB7" s="57" t="s">
        <v>178</v>
      </c>
      <c r="BC7" s="57" t="s">
        <v>183</v>
      </c>
    </row>
    <row r="8" spans="1:55" s="42" customFormat="1" ht="9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BA8" s="58" t="s">
        <v>184</v>
      </c>
      <c r="BB8" s="59" t="s">
        <v>178</v>
      </c>
      <c r="BC8" s="59" t="s">
        <v>253</v>
      </c>
    </row>
    <row r="9" spans="1:55" s="42" customFormat="1" ht="20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33" t="s">
        <v>7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BA9" s="56" t="s">
        <v>185</v>
      </c>
      <c r="BB9" s="57" t="s">
        <v>178</v>
      </c>
      <c r="BC9" s="57" t="s">
        <v>254</v>
      </c>
    </row>
    <row r="10" spans="1:55" ht="42" customHeight="1">
      <c r="A10" s="50"/>
      <c r="B10" s="168" t="s">
        <v>252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BA10" s="51" t="s">
        <v>186</v>
      </c>
      <c r="BB10" s="52" t="s">
        <v>187</v>
      </c>
      <c r="BC10" s="52" t="s">
        <v>188</v>
      </c>
    </row>
    <row r="11" spans="1:55" s="42" customFormat="1" ht="60" customHeight="1">
      <c r="A11" s="18"/>
      <c r="B11" s="171" t="s">
        <v>264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BA11" s="56" t="s">
        <v>189</v>
      </c>
      <c r="BB11" s="57" t="s">
        <v>187</v>
      </c>
      <c r="BC11" s="57" t="s">
        <v>190</v>
      </c>
    </row>
    <row r="12" spans="1:55" s="42" customFormat="1" ht="19.5" customHeight="1">
      <c r="A12" s="18"/>
      <c r="B12" s="192" t="s">
        <v>165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3"/>
      <c r="P12" s="193"/>
      <c r="Q12" s="193"/>
      <c r="R12" s="193"/>
      <c r="S12" s="193"/>
      <c r="T12" s="193"/>
      <c r="U12" s="193"/>
      <c r="V12" s="193"/>
      <c r="W12" s="169" t="s">
        <v>166</v>
      </c>
      <c r="X12" s="169"/>
      <c r="Y12" s="169"/>
      <c r="Z12" s="188"/>
      <c r="AA12" s="188"/>
      <c r="AB12" s="188"/>
      <c r="AC12" s="188"/>
      <c r="AD12" s="188"/>
      <c r="AE12" s="188"/>
      <c r="AF12" s="188"/>
      <c r="AG12" s="60"/>
      <c r="AH12" s="60"/>
      <c r="AI12" s="60"/>
      <c r="AJ12" s="60"/>
      <c r="AK12" s="60"/>
      <c r="AL12" s="60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BA12" s="58" t="s">
        <v>191</v>
      </c>
      <c r="BB12" s="59" t="s">
        <v>187</v>
      </c>
      <c r="BC12" s="59" t="s">
        <v>192</v>
      </c>
    </row>
    <row r="13" spans="1:55" s="42" customFormat="1" ht="5.25" customHeight="1">
      <c r="A13" s="18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BA13" s="58" t="s">
        <v>191</v>
      </c>
      <c r="BB13" s="59" t="s">
        <v>255</v>
      </c>
      <c r="BC13" s="59" t="s">
        <v>192</v>
      </c>
    </row>
    <row r="14" spans="1:55" s="42" customFormat="1" ht="42" customHeight="1">
      <c r="A14" s="36"/>
      <c r="B14" s="190" t="s">
        <v>162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 t="s">
        <v>163</v>
      </c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 t="s">
        <v>164</v>
      </c>
      <c r="AG14" s="190"/>
      <c r="AH14" s="190"/>
      <c r="AI14" s="190"/>
      <c r="AJ14" s="190"/>
      <c r="AK14" s="190"/>
      <c r="AL14" s="190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BA14" s="58" t="s">
        <v>191</v>
      </c>
      <c r="BB14" s="59" t="s">
        <v>256</v>
      </c>
      <c r="BC14" s="59" t="s">
        <v>192</v>
      </c>
    </row>
    <row r="15" spans="1:57" ht="35.25" customHeight="1">
      <c r="A15" s="14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Z15" s="42"/>
      <c r="BA15" s="58" t="s">
        <v>191</v>
      </c>
      <c r="BB15" s="59" t="s">
        <v>257</v>
      </c>
      <c r="BC15" s="59" t="s">
        <v>192</v>
      </c>
      <c r="BD15" s="42"/>
      <c r="BE15" s="42"/>
    </row>
    <row r="16" spans="1:57" ht="16.5" customHeight="1">
      <c r="A16" s="14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Z16" s="42"/>
      <c r="BA16" s="58"/>
      <c r="BB16" s="59"/>
      <c r="BC16" s="59"/>
      <c r="BD16" s="42"/>
      <c r="BE16" s="42"/>
    </row>
    <row r="17" spans="1:57" ht="16.5" customHeight="1">
      <c r="A17" s="14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Z17" s="42"/>
      <c r="BA17" s="58"/>
      <c r="BB17" s="59"/>
      <c r="BC17" s="59"/>
      <c r="BD17" s="42"/>
      <c r="BE17" s="42"/>
    </row>
    <row r="18" spans="1:57" ht="16.5" customHeight="1">
      <c r="A18" s="14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Z18" s="42"/>
      <c r="BA18" s="58"/>
      <c r="BB18" s="59"/>
      <c r="BC18" s="59"/>
      <c r="BD18" s="42"/>
      <c r="BE18" s="42"/>
    </row>
    <row r="19" spans="1:57" ht="16.5" customHeight="1">
      <c r="A19" s="14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Z19" s="42"/>
      <c r="BA19" s="58" t="s">
        <v>191</v>
      </c>
      <c r="BB19" s="59" t="s">
        <v>258</v>
      </c>
      <c r="BC19" s="59" t="s">
        <v>192</v>
      </c>
      <c r="BD19" s="42"/>
      <c r="BE19" s="42"/>
    </row>
    <row r="20" spans="1:57" ht="16.5" customHeight="1">
      <c r="A20" s="14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Z20" s="42"/>
      <c r="BA20" s="58" t="s">
        <v>191</v>
      </c>
      <c r="BB20" s="59" t="s">
        <v>259</v>
      </c>
      <c r="BC20" s="59" t="s">
        <v>192</v>
      </c>
      <c r="BD20" s="42"/>
      <c r="BE20" s="42"/>
    </row>
    <row r="21" spans="1:55" s="42" customFormat="1" ht="21" customHeight="1">
      <c r="A21" s="36"/>
      <c r="B21" s="170" t="s">
        <v>213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BA21" s="58" t="s">
        <v>191</v>
      </c>
      <c r="BB21" s="59" t="s">
        <v>260</v>
      </c>
      <c r="BC21" s="59" t="s">
        <v>192</v>
      </c>
    </row>
    <row r="22" spans="1:57" ht="24.75" customHeight="1">
      <c r="A22" s="1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Z22" s="42"/>
      <c r="BA22" s="58" t="s">
        <v>191</v>
      </c>
      <c r="BB22" s="59" t="s">
        <v>261</v>
      </c>
      <c r="BC22" s="59" t="s">
        <v>192</v>
      </c>
      <c r="BD22" s="42"/>
      <c r="BE22" s="42"/>
    </row>
    <row r="23" spans="1:55" s="42" customFormat="1" ht="41.25" customHeight="1">
      <c r="A23" s="18"/>
      <c r="B23" s="170" t="s">
        <v>216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BA23" s="58" t="s">
        <v>194</v>
      </c>
      <c r="BB23" s="59" t="s">
        <v>193</v>
      </c>
      <c r="BC23" s="59" t="s">
        <v>195</v>
      </c>
    </row>
    <row r="24" spans="1:55" ht="38.25" customHeight="1">
      <c r="A24" s="50"/>
      <c r="B24" s="185" t="s">
        <v>214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BA24" s="54" t="s">
        <v>196</v>
      </c>
      <c r="BB24" s="55" t="s">
        <v>197</v>
      </c>
      <c r="BC24" s="55" t="s">
        <v>198</v>
      </c>
    </row>
    <row r="25" spans="1:55" s="42" customFormat="1" ht="19.5" customHeight="1">
      <c r="A25" s="18"/>
      <c r="B25" s="183" t="s">
        <v>17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BA25" s="58" t="s">
        <v>199</v>
      </c>
      <c r="BB25" s="59" t="s">
        <v>197</v>
      </c>
      <c r="BC25" s="59" t="s">
        <v>200</v>
      </c>
    </row>
    <row r="26" spans="1:55" ht="23.25" customHeight="1">
      <c r="A26" s="50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BA26" s="54" t="s">
        <v>201</v>
      </c>
      <c r="BB26" s="55" t="s">
        <v>202</v>
      </c>
      <c r="BC26" s="55" t="s">
        <v>203</v>
      </c>
    </row>
    <row r="27" spans="1:55" s="42" customFormat="1" ht="10.5" customHeight="1">
      <c r="A27" s="18"/>
      <c r="B27" s="167" t="s">
        <v>14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BA27" s="58" t="s">
        <v>204</v>
      </c>
      <c r="BB27" s="59" t="s">
        <v>202</v>
      </c>
      <c r="BC27" s="59" t="s">
        <v>205</v>
      </c>
    </row>
    <row r="28" spans="1:55" s="42" customFormat="1" ht="19.5" customHeight="1">
      <c r="A28" s="18"/>
      <c r="B28" s="180" t="s">
        <v>15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68"/>
      <c r="AL28" s="6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BA28" s="56" t="s">
        <v>206</v>
      </c>
      <c r="BB28" s="57" t="s">
        <v>202</v>
      </c>
      <c r="BC28" s="57" t="s">
        <v>207</v>
      </c>
    </row>
    <row r="29" spans="1:57" s="15" customFormat="1" ht="31.5" customHeight="1">
      <c r="A29" s="61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13"/>
      <c r="AY29" s="13"/>
      <c r="AZ29" s="13"/>
      <c r="BA29" s="51" t="s">
        <v>208</v>
      </c>
      <c r="BB29" s="52" t="s">
        <v>209</v>
      </c>
      <c r="BC29" s="52" t="s">
        <v>210</v>
      </c>
      <c r="BE29" s="13"/>
    </row>
    <row r="30" spans="1:55" s="42" customFormat="1" ht="21.75" customHeight="1">
      <c r="A30" s="18"/>
      <c r="B30" s="174" t="s">
        <v>16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BA30" s="56" t="s">
        <v>211</v>
      </c>
      <c r="BB30" s="57" t="s">
        <v>209</v>
      </c>
      <c r="BC30" s="57" t="s">
        <v>212</v>
      </c>
    </row>
    <row r="31" spans="1:49" ht="29.25" customHeight="1">
      <c r="A31" s="50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</row>
    <row r="32" spans="1:49" s="42" customFormat="1" ht="13.5" customHeight="1">
      <c r="A32" s="18"/>
      <c r="B32" s="167" t="s">
        <v>8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81"/>
      <c r="AL32" s="181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49" s="42" customFormat="1" ht="21" customHeight="1">
      <c r="A33" s="18"/>
      <c r="B33" s="180" t="s">
        <v>9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68"/>
      <c r="AL33" s="6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</row>
    <row r="34" spans="1:49" ht="9.75" customHeight="1">
      <c r="A34" s="1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17"/>
      <c r="AN34" s="18"/>
      <c r="AO34" s="18"/>
      <c r="AP34" s="18"/>
      <c r="AQ34" s="18"/>
      <c r="AR34" s="18"/>
      <c r="AS34" s="18"/>
      <c r="AT34" s="18"/>
      <c r="AU34" s="18"/>
      <c r="AV34" s="18"/>
      <c r="AW34" s="18"/>
    </row>
    <row r="35" spans="1:49" ht="19.5">
      <c r="A35" s="18"/>
      <c r="B35" s="175" t="s">
        <v>10</v>
      </c>
      <c r="C35" s="175"/>
      <c r="D35" s="175"/>
      <c r="E35" s="175"/>
      <c r="F35" s="175"/>
      <c r="G35" s="175"/>
      <c r="H35" s="175"/>
      <c r="I35" s="178"/>
      <c r="J35" s="178"/>
      <c r="K35" s="178"/>
      <c r="L35" s="178"/>
      <c r="M35" s="178"/>
      <c r="N35" s="178"/>
      <c r="O35" s="178"/>
      <c r="P35" s="178"/>
      <c r="Q35" s="178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spans="1:53" ht="15">
      <c r="A36" s="18"/>
      <c r="B36" s="68"/>
      <c r="C36" s="68"/>
      <c r="D36" s="68"/>
      <c r="E36" s="68"/>
      <c r="F36" s="68"/>
      <c r="G36" s="68"/>
      <c r="H36" s="68"/>
      <c r="I36" s="177" t="s">
        <v>0</v>
      </c>
      <c r="J36" s="177"/>
      <c r="K36" s="177"/>
      <c r="L36" s="177"/>
      <c r="M36" s="177"/>
      <c r="N36" s="177"/>
      <c r="O36" s="177"/>
      <c r="P36" s="177"/>
      <c r="Q36" s="177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BA36" s="15"/>
    </row>
    <row r="37" spans="1:49" ht="19.5">
      <c r="A37" s="18"/>
      <c r="B37" s="176" t="s">
        <v>11</v>
      </c>
      <c r="C37" s="176"/>
      <c r="D37" s="176"/>
      <c r="E37" s="176"/>
      <c r="F37" s="176"/>
      <c r="G37" s="176"/>
      <c r="H37" s="176"/>
      <c r="I37" s="179"/>
      <c r="J37" s="179"/>
      <c r="K37" s="179"/>
      <c r="L37" s="179"/>
      <c r="M37" s="179"/>
      <c r="N37" s="179"/>
      <c r="O37" s="179"/>
      <c r="P37" s="179"/>
      <c r="Q37" s="179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</row>
    <row r="38" spans="1:49" ht="15">
      <c r="A38" s="18"/>
      <c r="B38" s="68"/>
      <c r="C38" s="68"/>
      <c r="D38" s="68"/>
      <c r="E38" s="68"/>
      <c r="F38" s="68"/>
      <c r="G38" s="68"/>
      <c r="H38" s="68"/>
      <c r="I38" s="70"/>
      <c r="J38" s="71" t="s">
        <v>0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</row>
    <row r="39" spans="1:49" ht="1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3"/>
      <c r="T39" s="63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N39" s="50"/>
      <c r="AO39" s="50"/>
      <c r="AP39" s="50"/>
      <c r="AQ39" s="50"/>
      <c r="AR39" s="50"/>
      <c r="AS39" s="50"/>
      <c r="AT39" s="50"/>
      <c r="AU39" s="50"/>
      <c r="AV39" s="50"/>
      <c r="AW39" s="50"/>
    </row>
    <row r="40" spans="1:49" ht="15.75">
      <c r="A40" s="64" t="s">
        <v>217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166" t="s">
        <v>218</v>
      </c>
      <c r="V40" s="166"/>
      <c r="W40" s="166"/>
      <c r="X40" s="166"/>
      <c r="Y40" s="166"/>
      <c r="Z40" s="166"/>
      <c r="AA40" s="166"/>
      <c r="AB40" s="166"/>
      <c r="AC40" s="166"/>
      <c r="AD40" s="166"/>
      <c r="AE40" s="162"/>
      <c r="AF40" s="162"/>
      <c r="AG40" s="162"/>
      <c r="AH40" s="162"/>
      <c r="AI40" s="162"/>
      <c r="AJ40" s="162"/>
      <c r="AK40" s="162"/>
      <c r="AL40" s="162"/>
      <c r="AN40" s="50"/>
      <c r="AO40" s="50"/>
      <c r="AP40" s="50"/>
      <c r="AQ40" s="50"/>
      <c r="AR40" s="50"/>
      <c r="AS40" s="50"/>
      <c r="AT40" s="50"/>
      <c r="AU40" s="50"/>
      <c r="AV40" s="50"/>
      <c r="AW40" s="50"/>
    </row>
    <row r="41" spans="1:52" ht="19.5" customHeight="1">
      <c r="A41" s="132" t="str">
        <f>VLOOKUP($W$6,$BA$2:$BC$31,2,0)</f>
        <v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63"/>
      <c r="R41" s="62"/>
      <c r="S41" s="63"/>
      <c r="T41" s="63"/>
      <c r="U41" s="62"/>
      <c r="V41" s="62"/>
      <c r="W41" s="62"/>
      <c r="X41" s="62"/>
      <c r="Y41" s="62"/>
      <c r="Z41" s="62"/>
      <c r="AA41" s="62"/>
      <c r="AB41" s="62"/>
      <c r="AC41" s="66" t="s">
        <v>166</v>
      </c>
      <c r="AD41" s="66"/>
      <c r="AE41" s="163"/>
      <c r="AF41" s="163"/>
      <c r="AG41" s="163"/>
      <c r="AH41" s="163"/>
      <c r="AI41" s="163"/>
      <c r="AJ41" s="163"/>
      <c r="AK41" s="163"/>
      <c r="AL41" s="39" t="s">
        <v>219</v>
      </c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Z41" s="19"/>
    </row>
    <row r="42" spans="1:49" ht="21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63"/>
      <c r="R42" s="62"/>
      <c r="S42" s="63"/>
      <c r="T42" s="63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N42" s="50"/>
      <c r="AO42" s="50"/>
      <c r="AP42" s="50"/>
      <c r="AQ42" s="50"/>
      <c r="AR42" s="50"/>
      <c r="AS42" s="50"/>
      <c r="AT42" s="50"/>
      <c r="AU42" s="50"/>
      <c r="AV42" s="50"/>
      <c r="AW42" s="50"/>
    </row>
    <row r="43" spans="1:49" ht="4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63"/>
      <c r="R43" s="62"/>
      <c r="S43" s="63"/>
      <c r="T43" s="63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N43" s="50"/>
      <c r="AO43" s="50"/>
      <c r="AP43" s="50"/>
      <c r="AQ43" s="50"/>
      <c r="AR43" s="50"/>
      <c r="AS43" s="50"/>
      <c r="AT43" s="50"/>
      <c r="AU43" s="50"/>
      <c r="AV43" s="50"/>
      <c r="AW43" s="50"/>
    </row>
    <row r="44" spans="1:49" ht="48.7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63"/>
      <c r="R44" s="62"/>
      <c r="S44" s="63"/>
      <c r="T44" s="63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N44" s="50"/>
      <c r="AO44" s="50"/>
      <c r="AP44" s="50"/>
      <c r="AQ44" s="50"/>
      <c r="AR44" s="50"/>
      <c r="AS44" s="50"/>
      <c r="AT44" s="50"/>
      <c r="AU44" s="50"/>
      <c r="AV44" s="50"/>
      <c r="AW44" s="50"/>
    </row>
    <row r="45" spans="1:49" ht="25.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63"/>
      <c r="R45" s="62"/>
      <c r="S45" s="63"/>
      <c r="T45" s="63"/>
      <c r="U45" s="62"/>
      <c r="V45" s="62"/>
      <c r="W45" s="67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N45" s="50"/>
      <c r="AO45" s="50"/>
      <c r="AP45" s="50"/>
      <c r="AQ45" s="50"/>
      <c r="AR45" s="50"/>
      <c r="AS45" s="50"/>
      <c r="AT45" s="50"/>
      <c r="AU45" s="50"/>
      <c r="AV45" s="50"/>
      <c r="AW45" s="50"/>
    </row>
    <row r="46" spans="1:49" ht="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6"/>
      <c r="AN46" s="50"/>
      <c r="AO46" s="50"/>
      <c r="AP46" s="50"/>
      <c r="AQ46" s="50"/>
      <c r="AR46" s="50"/>
      <c r="AS46" s="50"/>
      <c r="AT46" s="50"/>
      <c r="AU46" s="50"/>
      <c r="AV46" s="50"/>
      <c r="AW46" s="50"/>
    </row>
    <row r="47" spans="1:49" ht="15.75">
      <c r="A47" s="37" t="s">
        <v>220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6"/>
      <c r="AN47" s="50"/>
      <c r="AO47" s="50"/>
      <c r="AP47" s="50"/>
      <c r="AQ47" s="50"/>
      <c r="AR47" s="50"/>
      <c r="AS47" s="50"/>
      <c r="AT47" s="50"/>
      <c r="AU47" s="50"/>
      <c r="AV47" s="50"/>
      <c r="AW47" s="50"/>
    </row>
    <row r="48" spans="1:49" ht="5.2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5"/>
      <c r="T48" s="35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6"/>
      <c r="AN48" s="50"/>
      <c r="AO48" s="50"/>
      <c r="AP48" s="50"/>
      <c r="AQ48" s="50"/>
      <c r="AR48" s="50"/>
      <c r="AS48" s="50"/>
      <c r="AT48" s="50"/>
      <c r="AU48" s="50"/>
      <c r="AV48" s="50"/>
      <c r="AW48" s="50"/>
    </row>
    <row r="49" spans="1:49" ht="15">
      <c r="A49" s="49" t="s">
        <v>221</v>
      </c>
      <c r="B49" s="40"/>
      <c r="C49" s="40"/>
      <c r="D49" s="40"/>
      <c r="E49" s="40"/>
      <c r="F49" s="40"/>
      <c r="G49" s="40"/>
      <c r="H49" s="40"/>
      <c r="I49" s="164" t="str">
        <f>B10</f>
        <v>Указать наименование организации заключившей долгосрочный договор (вместо данного текста)</v>
      </c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40"/>
      <c r="AN49" s="50"/>
      <c r="AO49" s="50"/>
      <c r="AP49" s="50"/>
      <c r="AQ49" s="50"/>
      <c r="AR49" s="50"/>
      <c r="AS49" s="50"/>
      <c r="AT49" s="50"/>
      <c r="AU49" s="50"/>
      <c r="AV49" s="50"/>
      <c r="AW49" s="50"/>
    </row>
    <row r="50" spans="1:49" ht="15">
      <c r="A50" s="49"/>
      <c r="B50" s="40"/>
      <c r="C50" s="40"/>
      <c r="D50" s="40"/>
      <c r="E50" s="40"/>
      <c r="F50" s="40"/>
      <c r="G50" s="40"/>
      <c r="H50" s="40"/>
      <c r="I50" s="165">
        <f>B29</f>
        <v>0</v>
      </c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40"/>
      <c r="AN50" s="50"/>
      <c r="AO50" s="50"/>
      <c r="AP50" s="50"/>
      <c r="AQ50" s="50"/>
      <c r="AR50" s="50"/>
      <c r="AS50" s="50"/>
      <c r="AT50" s="50"/>
      <c r="AU50" s="50"/>
      <c r="AV50" s="50"/>
      <c r="AW50" s="50"/>
    </row>
    <row r="51" spans="1:49" ht="15">
      <c r="A51" s="38"/>
      <c r="B51" s="34"/>
      <c r="C51" s="34"/>
      <c r="D51" s="34"/>
      <c r="E51" s="34"/>
      <c r="F51" s="34"/>
      <c r="G51" s="34"/>
      <c r="H51" s="34"/>
      <c r="I51" s="157">
        <f>B31</f>
        <v>0</v>
      </c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36"/>
      <c r="AN51" s="50"/>
      <c r="AO51" s="50"/>
      <c r="AP51" s="50"/>
      <c r="AQ51" s="50"/>
      <c r="AR51" s="50"/>
      <c r="AS51" s="50"/>
      <c r="AT51" s="50"/>
      <c r="AU51" s="50"/>
      <c r="AV51" s="50"/>
      <c r="AW51" s="50"/>
    </row>
    <row r="52" spans="1:49" ht="15">
      <c r="A52" s="34"/>
      <c r="B52" s="34"/>
      <c r="C52" s="34"/>
      <c r="D52" s="34"/>
      <c r="E52" s="34"/>
      <c r="F52" s="34"/>
      <c r="G52" s="34"/>
      <c r="H52" s="34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36"/>
      <c r="AN52" s="50"/>
      <c r="AO52" s="50"/>
      <c r="AP52" s="50"/>
      <c r="AQ52" s="50"/>
      <c r="AR52" s="50"/>
      <c r="AS52" s="50"/>
      <c r="AT52" s="50"/>
      <c r="AU52" s="50"/>
      <c r="AV52" s="50"/>
      <c r="AW52" s="50"/>
    </row>
    <row r="53" spans="1:49" ht="15">
      <c r="A53" s="159" t="s">
        <v>222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94">
        <f>Z12</f>
        <v>0</v>
      </c>
      <c r="T53" s="194"/>
      <c r="U53" s="194"/>
      <c r="V53" s="194"/>
      <c r="W53" s="194"/>
      <c r="X53" s="194"/>
      <c r="Y53" s="194"/>
      <c r="Z53" s="194"/>
      <c r="AA53" s="34" t="s">
        <v>223</v>
      </c>
      <c r="AB53" s="160">
        <f>O12</f>
        <v>0</v>
      </c>
      <c r="AC53" s="161"/>
      <c r="AD53" s="161"/>
      <c r="AE53" s="161"/>
      <c r="AF53" s="161"/>
      <c r="AG53" s="161"/>
      <c r="AH53" s="161"/>
      <c r="AI53" s="41"/>
      <c r="AJ53" s="41"/>
      <c r="AK53" s="41"/>
      <c r="AL53" s="42"/>
      <c r="AM53" s="36"/>
      <c r="AN53" s="50"/>
      <c r="AO53" s="50"/>
      <c r="AP53" s="50"/>
      <c r="AQ53" s="50"/>
      <c r="AR53" s="50"/>
      <c r="AS53" s="50"/>
      <c r="AT53" s="50"/>
      <c r="AU53" s="50"/>
      <c r="AV53" s="50"/>
      <c r="AW53" s="50"/>
    </row>
    <row r="54" spans="1:49" ht="4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5"/>
      <c r="T54" s="35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6"/>
      <c r="AN54" s="50"/>
      <c r="AO54" s="50"/>
      <c r="AP54" s="50"/>
      <c r="AQ54" s="50"/>
      <c r="AR54" s="50"/>
      <c r="AS54" s="50"/>
      <c r="AT54" s="50"/>
      <c r="AU54" s="50"/>
      <c r="AV54" s="50"/>
      <c r="AW54" s="50"/>
    </row>
    <row r="55" spans="1:49" ht="45.75" customHeight="1">
      <c r="A55" s="115" t="s">
        <v>224</v>
      </c>
      <c r="B55" s="116"/>
      <c r="C55" s="117"/>
      <c r="D55" s="142" t="s">
        <v>225</v>
      </c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4"/>
      <c r="X55" s="115" t="s">
        <v>226</v>
      </c>
      <c r="Y55" s="116"/>
      <c r="Z55" s="117"/>
      <c r="AA55" s="115" t="s">
        <v>227</v>
      </c>
      <c r="AB55" s="116"/>
      <c r="AC55" s="117"/>
      <c r="AD55" s="115" t="s">
        <v>228</v>
      </c>
      <c r="AE55" s="116"/>
      <c r="AF55" s="117"/>
      <c r="AG55" s="115" t="s">
        <v>229</v>
      </c>
      <c r="AH55" s="116"/>
      <c r="AI55" s="117"/>
      <c r="AJ55" s="115" t="s">
        <v>230</v>
      </c>
      <c r="AK55" s="116"/>
      <c r="AL55" s="117"/>
      <c r="AM55" s="36"/>
      <c r="AN55" s="50"/>
      <c r="AO55" s="50"/>
      <c r="AP55" s="50"/>
      <c r="AQ55" s="50"/>
      <c r="AR55" s="50"/>
      <c r="AS55" s="50"/>
      <c r="AT55" s="50"/>
      <c r="AU55" s="50"/>
      <c r="AV55" s="50"/>
      <c r="AW55" s="50"/>
    </row>
    <row r="56" spans="1:49" s="42" customFormat="1" ht="42.75" customHeight="1">
      <c r="A56" s="148" t="s">
        <v>262</v>
      </c>
      <c r="B56" s="149"/>
      <c r="C56" s="149"/>
      <c r="D56" s="150" t="s">
        <v>263</v>
      </c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2"/>
      <c r="X56" s="153">
        <v>1</v>
      </c>
      <c r="Y56" s="154"/>
      <c r="Z56" s="155"/>
      <c r="AA56" s="139">
        <v>359.04</v>
      </c>
      <c r="AB56" s="140"/>
      <c r="AC56" s="141"/>
      <c r="AD56" s="139">
        <f>X56*AA56</f>
        <v>359.04</v>
      </c>
      <c r="AE56" s="140"/>
      <c r="AF56" s="141"/>
      <c r="AG56" s="139">
        <f>ROUND(AD56*0.2,2)</f>
        <v>71.81</v>
      </c>
      <c r="AH56" s="140"/>
      <c r="AI56" s="141"/>
      <c r="AJ56" s="139">
        <f>AD56+AG56</f>
        <v>430.85</v>
      </c>
      <c r="AK56" s="140"/>
      <c r="AL56" s="141"/>
      <c r="AM56" s="36"/>
      <c r="AN56" s="18"/>
      <c r="AO56" s="18"/>
      <c r="AP56" s="18"/>
      <c r="AQ56" s="18"/>
      <c r="AR56" s="18"/>
      <c r="AS56" s="18"/>
      <c r="AT56" s="18"/>
      <c r="AU56" s="18"/>
      <c r="AV56" s="18"/>
      <c r="AW56" s="18"/>
    </row>
    <row r="57" spans="1:49" s="42" customFormat="1" ht="15" hidden="1">
      <c r="A57" s="136"/>
      <c r="B57" s="137"/>
      <c r="C57" s="138"/>
      <c r="D57" s="102" t="e">
        <f>VLOOKUP(A57,$BA$56:$BC$91,2,FALSE)</f>
        <v>#N/A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4"/>
      <c r="X57" s="145">
        <v>1</v>
      </c>
      <c r="Y57" s="146"/>
      <c r="Z57" s="147"/>
      <c r="AA57" s="139" t="e">
        <f>VLOOKUP(A57,$BA$56:$BC$91,3,FALSE)</f>
        <v>#N/A</v>
      </c>
      <c r="AB57" s="140"/>
      <c r="AC57" s="141"/>
      <c r="AD57" s="139" t="e">
        <f>X57*AA57</f>
        <v>#N/A</v>
      </c>
      <c r="AE57" s="140"/>
      <c r="AF57" s="141"/>
      <c r="AG57" s="139" t="e">
        <f>ROUND(AD57*0.2,2)</f>
        <v>#N/A</v>
      </c>
      <c r="AH57" s="140"/>
      <c r="AI57" s="141"/>
      <c r="AJ57" s="139" t="e">
        <f>AD57+AG57</f>
        <v>#N/A</v>
      </c>
      <c r="AK57" s="140"/>
      <c r="AL57" s="141"/>
      <c r="AM57" s="36"/>
      <c r="AN57" s="18"/>
      <c r="AO57" s="18"/>
      <c r="AP57" s="18"/>
      <c r="AQ57" s="18"/>
      <c r="AR57" s="18"/>
      <c r="AS57" s="18"/>
      <c r="AT57" s="18"/>
      <c r="AU57" s="18"/>
      <c r="AV57" s="18"/>
      <c r="AW57" s="18"/>
    </row>
    <row r="58" spans="1:49" s="42" customFormat="1" ht="24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  <c r="T58" s="34"/>
      <c r="U58" s="34"/>
      <c r="V58" s="38"/>
      <c r="W58" s="34"/>
      <c r="X58" s="43" t="s">
        <v>231</v>
      </c>
      <c r="Y58" s="34"/>
      <c r="Z58" s="34"/>
      <c r="AA58" s="44"/>
      <c r="AB58" s="44"/>
      <c r="AC58" s="44"/>
      <c r="AD58" s="92">
        <f>SUMIF(AD56:AF57,"&gt;0",AD56:AF57)</f>
        <v>359.04</v>
      </c>
      <c r="AE58" s="93"/>
      <c r="AF58" s="94"/>
      <c r="AG58" s="92">
        <f>SUMIF(AG56:AI57,"&gt;0",AG56:AI57)</f>
        <v>71.81</v>
      </c>
      <c r="AH58" s="93"/>
      <c r="AI58" s="94"/>
      <c r="AJ58" s="92">
        <f>SUMIF(AJ56:AL57,"&gt;0",AJ56:AL57)</f>
        <v>430.85</v>
      </c>
      <c r="AK58" s="93"/>
      <c r="AL58" s="94"/>
      <c r="AM58" s="36"/>
      <c r="AN58" s="18"/>
      <c r="AO58" s="18"/>
      <c r="AP58" s="18"/>
      <c r="AQ58" s="18"/>
      <c r="AR58" s="18"/>
      <c r="AS58" s="18"/>
      <c r="AT58" s="18"/>
      <c r="AU58" s="18"/>
      <c r="AV58" s="18"/>
      <c r="AW58" s="18"/>
    </row>
    <row r="59" spans="1:49" s="42" customFormat="1" ht="4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5"/>
      <c r="T59" s="35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6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s="42" customFormat="1" ht="20.25" customHeight="1">
      <c r="A60" s="85" t="s">
        <v>232</v>
      </c>
      <c r="B60" s="85"/>
      <c r="C60" s="85"/>
      <c r="D60" s="85"/>
      <c r="E60" s="85"/>
      <c r="F60" s="85"/>
      <c r="G60" s="85"/>
      <c r="H60" s="95" t="str">
        <f>SUBSTITUTE(PROPER(INDEX(n_4,MID(TEXT(AJ58,n0),1,1)+1)&amp;INDEX(n0x,MID(TEXT(AJ58,n0),2,1)+1,MID(TEXT(AJ58,n0),3,1)+1)&amp;IF(-MID(TEXT(AJ58,n0),1,3),"миллиард"&amp;VLOOKUP(MID(TEXT(AJ58,n0),3,1)*AND(MID(TEXT(AJ58,n0),2,1)-1),мил,2),"")&amp;INDEX(n_4,MID(TEXT(AJ58,n0),4,1)+1)&amp;INDEX(n0x,MID(TEXT(AJ58,n0),5,1)+1,MID(TEXT(AJ58,n0),6,1)+1)&amp;IF(-MID(TEXT(AJ58,n0),4,3),"миллион"&amp;VLOOKUP(MID(TEXT(AJ58,n0),6,1)*AND(MID(TEXT(AJ58,n0),5,1)-1),мил,2),"")&amp;INDEX(n_4,MID(TEXT(AJ58,n0),7,1)+1)&amp;INDEX(n1x,MID(TEXT(AJ58,n0),8,1)+1,MID(TEXT(AJ58,n0),9,1)+1)&amp;IF(-MID(TEXT(AJ58,n0),7,3),VLOOKUP(MID(TEXT(AJ58,n0),9,1)*AND(MID(TEXT(AJ58,n0),8,1)-1),тыс,2),"")&amp;INDEX(n_4,MID(TEXT(AJ58,n0),10,1)+1)&amp;INDEX(n0x,MID(TEXT(AJ58,n0),11,1)+1,MID(TEXT(AJ58,n0),12,1)+1)),"z"," ")&amp;IF(TRUNC(TEXT(AJ58,n0)),"","Ноль ")&amp;"рубл"&amp;VLOOKUP(MOD(MAX(MOD(MID(TEXT(AJ58,n0),11,2)-11,100),9),10),{0,"ь ";1,"я ";4,"ей "},2)&amp;RIGHT(TEXT(AJ58,n0),2)&amp;" копе"&amp;VLOOKUP(MOD(MAX(MOD(RIGHT(TEXT(AJ58,n0),2)-11,100),9),10),{0,"йка";1,"йки";4,"ек"},2)</f>
        <v>Четыреста тридцать рублей 85 копеек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36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s="42" customFormat="1" ht="28.5" customHeight="1">
      <c r="A61" s="85" t="s">
        <v>233</v>
      </c>
      <c r="B61" s="85"/>
      <c r="C61" s="85"/>
      <c r="D61" s="85"/>
      <c r="E61" s="85"/>
      <c r="F61" s="85"/>
      <c r="G61" s="85"/>
      <c r="H61" s="84" t="str">
        <f>SUBSTITUTE(PROPER(INDEX(n_4,MID(TEXT(AG58,n0),1,1)+1)&amp;INDEX(n0x,MID(TEXT(AG58,n0),2,1)+1,MID(TEXT(AG58,n0),3,1)+1)&amp;IF(-MID(TEXT(AG58,n0),1,3),"миллиард"&amp;VLOOKUP(MID(TEXT(AG58,n0),3,1)*AND(MID(TEXT(AG58,n0),2,1)-1),мил,2),"")&amp;INDEX(n_4,MID(TEXT(AG58,n0),4,1)+1)&amp;INDEX(n0x,MID(TEXT(AG58,n0),5,1)+1,MID(TEXT(AG58,n0),6,1)+1)&amp;IF(-MID(TEXT(AG58,n0),4,3),"миллион"&amp;VLOOKUP(MID(TEXT(AG58,n0),6,1)*AND(MID(TEXT(AG58,n0),5,1)-1),мил,2),"")&amp;INDEX(n_4,MID(TEXT(AG58,n0),7,1)+1)&amp;INDEX(n1x,MID(TEXT(AG58,n0),8,1)+1,MID(TEXT(AG58,n0),9,1)+1)&amp;IF(-MID(TEXT(AG58,n0),7,3),VLOOKUP(MID(TEXT(AG58,n0),9,1)*AND(MID(TEXT(AG58,n0),8,1)-1),тыс,2),"")&amp;INDEX(n_4,MID(TEXT(AG58,n0),10,1)+1)&amp;INDEX(n0x,MID(TEXT(AG58,n0),11,1)+1,MID(TEXT(AG58,n0),12,1)+1)),"z"," ")&amp;IF(TRUNC(TEXT(AG58,n0)),"","Ноль ")&amp;"рубл"&amp;VLOOKUP(MOD(MAX(MOD(MID(TEXT(AG58,n0),11,2)-11,100),9),10),{0,"ь ";1,"я ";4,"ей "},2)&amp;RIGHT(TEXT(AG58,n0),2)&amp;" копе"&amp;VLOOKUP(MOD(MAX(MOD(RIGHT(TEXT(AG58,n0),2)-11,100),9),10),{0,"йка";1,"йки";4,"ек"},2)</f>
        <v>Семьдесят один рубль 81 копейка</v>
      </c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36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s="42" customFormat="1" ht="8.2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5"/>
      <c r="T62" s="35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6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s="42" customFormat="1" ht="18.75" customHeight="1">
      <c r="A63" s="135" t="s">
        <v>234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s="42" customFormat="1" ht="15" customHeight="1">
      <c r="A64" s="135" t="s">
        <v>235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47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s="42" customFormat="1" ht="22.5" customHeight="1">
      <c r="A65" s="135" t="s">
        <v>236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47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s="42" customFormat="1" ht="10.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35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6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s="42" customFormat="1" ht="78" customHeight="1">
      <c r="A67" s="86" t="str">
        <f>VLOOKUP($W$6,$BA$2:$BC$31,3,0)</f>
        <v>Заместитель начальника Новополоцкого межрайонного 
отдела Витебского областного управления Госпромнадзора
___________________________А.И.Шепетюк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4"/>
      <c r="AG67" s="34"/>
      <c r="AH67" s="34"/>
      <c r="AI67" s="34"/>
      <c r="AJ67" s="34"/>
      <c r="AK67" s="34"/>
      <c r="AL67" s="34"/>
      <c r="AM67" s="36"/>
      <c r="AN67" s="18"/>
      <c r="AO67" s="18"/>
      <c r="AP67" s="18"/>
      <c r="AQ67" s="18"/>
      <c r="AR67" s="18"/>
      <c r="AS67" s="18"/>
      <c r="AT67" s="18"/>
      <c r="AU67" s="18"/>
      <c r="AV67" s="18"/>
      <c r="AW67" s="18"/>
    </row>
    <row r="68" spans="1:49" s="42" customFormat="1" ht="15.75" customHeight="1">
      <c r="A68" s="36" t="s">
        <v>237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85"/>
      <c r="AG68" s="85"/>
      <c r="AH68" s="85"/>
      <c r="AI68" s="85"/>
      <c r="AJ68" s="85"/>
      <c r="AK68" s="85"/>
      <c r="AL68" s="85"/>
      <c r="AM68" s="36"/>
      <c r="AN68" s="18"/>
      <c r="AO68" s="18"/>
      <c r="AP68" s="18"/>
      <c r="AQ68" s="18"/>
      <c r="AR68" s="18"/>
      <c r="AS68" s="18"/>
      <c r="AT68" s="18"/>
      <c r="AU68" s="18"/>
      <c r="AV68" s="18"/>
      <c r="AW68" s="18"/>
    </row>
    <row r="69" spans="1:49" s="42" customFormat="1" ht="21.75" customHeight="1">
      <c r="A69" s="36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3"/>
      <c r="AG69" s="73"/>
      <c r="AH69" s="73"/>
      <c r="AI69" s="73"/>
      <c r="AJ69" s="73"/>
      <c r="AK69" s="73"/>
      <c r="AL69" s="73"/>
      <c r="AM69" s="36"/>
      <c r="AN69" s="18"/>
      <c r="AO69" s="18"/>
      <c r="AP69" s="18"/>
      <c r="AQ69" s="18"/>
      <c r="AR69" s="18"/>
      <c r="AS69" s="18"/>
      <c r="AT69" s="18"/>
      <c r="AU69" s="18"/>
      <c r="AV69" s="18"/>
      <c r="AW69" s="18"/>
    </row>
    <row r="70" spans="1:49" s="42" customFormat="1" ht="17.25" customHeight="1">
      <c r="A70" s="131" t="s">
        <v>238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34"/>
      <c r="M70" s="34"/>
      <c r="N70" s="34"/>
      <c r="O70" s="34"/>
      <c r="P70" s="34"/>
      <c r="Q70" s="34"/>
      <c r="R70" s="131" t="s">
        <v>220</v>
      </c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36"/>
      <c r="AN70" s="18"/>
      <c r="AO70" s="18"/>
      <c r="AP70" s="18"/>
      <c r="AQ70" s="18"/>
      <c r="AR70" s="18"/>
      <c r="AS70" s="18"/>
      <c r="AT70" s="18"/>
      <c r="AU70" s="18"/>
      <c r="AV70" s="18"/>
      <c r="AW70" s="18"/>
    </row>
    <row r="71" spans="1:49" s="42" customFormat="1" ht="31.5" customHeight="1">
      <c r="A71" s="132" t="str">
        <f>A41</f>
        <v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34"/>
      <c r="P71" s="34"/>
      <c r="Q71" s="34"/>
      <c r="R71" s="133" t="str">
        <f>I49</f>
        <v>Указать наименование организации заключившей долгосрочный договор (вместо данного текста)</v>
      </c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36"/>
      <c r="AN71" s="18"/>
      <c r="AO71" s="18"/>
      <c r="AP71" s="18"/>
      <c r="AQ71" s="18"/>
      <c r="AR71" s="18"/>
      <c r="AS71" s="18"/>
      <c r="AT71" s="18"/>
      <c r="AU71" s="18"/>
      <c r="AV71" s="18"/>
      <c r="AW71" s="18"/>
    </row>
    <row r="72" spans="1:49" s="42" customFormat="1" ht="15.75" customHeight="1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34"/>
      <c r="P72" s="34"/>
      <c r="Q72" s="34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36"/>
      <c r="AN72" s="18"/>
      <c r="AO72" s="18"/>
      <c r="AP72" s="18"/>
      <c r="AQ72" s="18"/>
      <c r="AR72" s="18"/>
      <c r="AS72" s="18"/>
      <c r="AT72" s="18"/>
      <c r="AU72" s="18"/>
      <c r="AV72" s="18"/>
      <c r="AW72" s="18"/>
    </row>
    <row r="73" spans="1:49" s="42" customFormat="1" ht="15" customHeight="1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34"/>
      <c r="P73" s="34"/>
      <c r="Q73" s="34"/>
      <c r="R73" s="76" t="s">
        <v>239</v>
      </c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18"/>
      <c r="AO73" s="18"/>
      <c r="AP73" s="18"/>
      <c r="AQ73" s="18"/>
      <c r="AR73" s="18"/>
      <c r="AS73" s="18"/>
      <c r="AT73" s="18"/>
      <c r="AU73" s="18"/>
      <c r="AV73" s="18"/>
      <c r="AW73" s="18"/>
    </row>
    <row r="74" spans="1:49" s="42" customFormat="1" ht="36" customHeight="1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34"/>
      <c r="P74" s="34"/>
      <c r="Q74" s="34"/>
      <c r="R74" s="134">
        <f>I50</f>
        <v>0</v>
      </c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36"/>
      <c r="AN74" s="18"/>
      <c r="AO74" s="18"/>
      <c r="AP74" s="18"/>
      <c r="AQ74" s="18"/>
      <c r="AR74" s="18"/>
      <c r="AS74" s="18"/>
      <c r="AT74" s="18"/>
      <c r="AU74" s="18"/>
      <c r="AV74" s="18"/>
      <c r="AW74" s="18"/>
    </row>
    <row r="75" spans="1:49" s="42" customFormat="1" ht="10.5" customHeight="1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34"/>
      <c r="P75" s="34"/>
      <c r="Q75" s="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36"/>
      <c r="AN75" s="18"/>
      <c r="AO75" s="18"/>
      <c r="AP75" s="18"/>
      <c r="AQ75" s="18"/>
      <c r="AR75" s="18"/>
      <c r="AS75" s="18"/>
      <c r="AT75" s="18"/>
      <c r="AU75" s="18"/>
      <c r="AV75" s="18"/>
      <c r="AW75" s="18"/>
    </row>
    <row r="76" spans="1:49" s="42" customFormat="1" ht="15.75" customHeight="1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34"/>
      <c r="P76" s="34"/>
      <c r="Q76" s="34"/>
      <c r="R76" s="134" t="s">
        <v>240</v>
      </c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36"/>
      <c r="AN76" s="18"/>
      <c r="AO76" s="18"/>
      <c r="AP76" s="18"/>
      <c r="AQ76" s="18"/>
      <c r="AR76" s="18"/>
      <c r="AS76" s="18"/>
      <c r="AT76" s="18"/>
      <c r="AU76" s="18"/>
      <c r="AV76" s="18"/>
      <c r="AW76" s="18"/>
    </row>
    <row r="77" spans="1:49" s="42" customFormat="1" ht="21" customHeight="1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34"/>
      <c r="P77" s="34"/>
      <c r="Q77" s="34"/>
      <c r="R77" s="134">
        <f>I51</f>
        <v>0</v>
      </c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8"/>
      <c r="AO77" s="18"/>
      <c r="AP77" s="18"/>
      <c r="AQ77" s="18"/>
      <c r="AR77" s="18"/>
      <c r="AS77" s="18"/>
      <c r="AT77" s="18"/>
      <c r="AU77" s="18"/>
      <c r="AV77" s="18"/>
      <c r="AW77" s="18"/>
    </row>
    <row r="78" spans="1:49" s="42" customFormat="1" ht="7.5" customHeight="1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34"/>
      <c r="P78" s="34"/>
      <c r="Q78" s="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8"/>
      <c r="AO78" s="18"/>
      <c r="AP78" s="18"/>
      <c r="AQ78" s="18"/>
      <c r="AR78" s="18"/>
      <c r="AS78" s="18"/>
      <c r="AT78" s="18"/>
      <c r="AU78" s="18"/>
      <c r="AV78" s="18"/>
      <c r="AW78" s="18"/>
    </row>
    <row r="79" spans="1:49" s="42" customFormat="1" ht="9.75" customHeigh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34"/>
      <c r="P79" s="34"/>
      <c r="Q79" s="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8"/>
      <c r="AO79" s="18"/>
      <c r="AP79" s="18"/>
      <c r="AQ79" s="18"/>
      <c r="AR79" s="18"/>
      <c r="AS79" s="18"/>
      <c r="AT79" s="18"/>
      <c r="AU79" s="18"/>
      <c r="AV79" s="18"/>
      <c r="AW79" s="18"/>
    </row>
    <row r="80" spans="1:49" s="42" customFormat="1" ht="8.25" customHeight="1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34"/>
      <c r="P80" s="34"/>
      <c r="Q80" s="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8"/>
      <c r="AO80" s="18"/>
      <c r="AP80" s="18"/>
      <c r="AQ80" s="18"/>
      <c r="AR80" s="18"/>
      <c r="AS80" s="18"/>
      <c r="AT80" s="18"/>
      <c r="AU80" s="18"/>
      <c r="AV80" s="18"/>
      <c r="AW80" s="18"/>
    </row>
    <row r="81" spans="1:49" s="42" customFormat="1" ht="21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91" t="s">
        <v>241</v>
      </c>
      <c r="O81" s="91"/>
      <c r="P81" s="91"/>
      <c r="Q81" s="91"/>
      <c r="R81" s="91"/>
      <c r="S81" s="124">
        <f>AE40</f>
        <v>0</v>
      </c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72"/>
      <c r="AF81" s="34"/>
      <c r="AG81" s="34"/>
      <c r="AH81" s="34"/>
      <c r="AI81" s="34"/>
      <c r="AJ81" s="34"/>
      <c r="AK81" s="34"/>
      <c r="AL81" s="34"/>
      <c r="AM81" s="36"/>
      <c r="AN81" s="18"/>
      <c r="AO81" s="18"/>
      <c r="AP81" s="18"/>
      <c r="AQ81" s="18"/>
      <c r="AR81" s="18"/>
      <c r="AS81" s="18"/>
      <c r="AT81" s="18"/>
      <c r="AU81" s="18"/>
      <c r="AV81" s="18"/>
      <c r="AW81" s="18"/>
    </row>
    <row r="82" spans="1:49" s="42" customFormat="1" ht="13.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6"/>
      <c r="N82" s="38" t="s">
        <v>242</v>
      </c>
      <c r="O82" s="34"/>
      <c r="P82" s="34"/>
      <c r="Q82" s="34"/>
      <c r="R82" s="34"/>
      <c r="S82" s="35"/>
      <c r="T82" s="35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6"/>
      <c r="AN82" s="18"/>
      <c r="AO82" s="18"/>
      <c r="AP82" s="18"/>
      <c r="AQ82" s="18"/>
      <c r="AR82" s="18"/>
      <c r="AS82" s="18"/>
      <c r="AT82" s="18"/>
      <c r="AU82" s="18"/>
      <c r="AV82" s="18"/>
      <c r="AW82" s="18"/>
    </row>
    <row r="83" spans="1:49" s="42" customFormat="1" ht="15" customHeight="1">
      <c r="A83" s="77"/>
      <c r="B83" s="125" t="s">
        <v>243</v>
      </c>
      <c r="C83" s="125"/>
      <c r="D83" s="125"/>
      <c r="E83" s="125"/>
      <c r="F83" s="125"/>
      <c r="G83" s="125"/>
      <c r="H83" s="125"/>
      <c r="I83" s="125"/>
      <c r="J83" s="125"/>
      <c r="K83" s="125"/>
      <c r="L83" s="126">
        <f>AB53</f>
        <v>0</v>
      </c>
      <c r="M83" s="126"/>
      <c r="N83" s="126"/>
      <c r="O83" s="126"/>
      <c r="P83" s="126"/>
      <c r="Q83" s="126"/>
      <c r="R83" s="126"/>
      <c r="S83" s="126"/>
      <c r="T83" s="126"/>
      <c r="U83" s="34" t="s">
        <v>166</v>
      </c>
      <c r="V83" s="34"/>
      <c r="W83" s="127">
        <f>S53</f>
        <v>0</v>
      </c>
      <c r="X83" s="127"/>
      <c r="Y83" s="127"/>
      <c r="Z83" s="127"/>
      <c r="AA83" s="127"/>
      <c r="AB83" s="127"/>
      <c r="AC83" s="127"/>
      <c r="AD83" s="127"/>
      <c r="AE83" s="34"/>
      <c r="AF83" s="34"/>
      <c r="AG83" s="34"/>
      <c r="AH83" s="34"/>
      <c r="AI83" s="34"/>
      <c r="AJ83" s="34"/>
      <c r="AK83" s="34"/>
      <c r="AL83" s="34"/>
      <c r="AM83" s="36"/>
      <c r="AN83" s="18"/>
      <c r="AO83" s="18"/>
      <c r="AP83" s="18"/>
      <c r="AQ83" s="18"/>
      <c r="AR83" s="18"/>
      <c r="AS83" s="18"/>
      <c r="AT83" s="18"/>
      <c r="AU83" s="18"/>
      <c r="AV83" s="18"/>
      <c r="AW83" s="18"/>
    </row>
    <row r="84" spans="1:49" s="42" customFormat="1" ht="21.75" customHeight="1">
      <c r="A84" s="38" t="s">
        <v>244</v>
      </c>
      <c r="B84" s="128"/>
      <c r="C84" s="128"/>
      <c r="D84" s="38" t="s">
        <v>244</v>
      </c>
      <c r="E84" s="129"/>
      <c r="F84" s="129"/>
      <c r="G84" s="129"/>
      <c r="H84" s="129"/>
      <c r="I84" s="129"/>
      <c r="J84" s="129"/>
      <c r="K84" s="129"/>
      <c r="L84" s="78" t="s">
        <v>219</v>
      </c>
      <c r="M84" s="34"/>
      <c r="N84" s="34"/>
      <c r="O84" s="79"/>
      <c r="P84" s="79"/>
      <c r="Q84" s="79"/>
      <c r="R84" s="79"/>
      <c r="S84" s="79"/>
      <c r="T84" s="79"/>
      <c r="U84" s="34"/>
      <c r="V84" s="34"/>
      <c r="W84" s="80"/>
      <c r="X84" s="80"/>
      <c r="Y84" s="80"/>
      <c r="Z84" s="80"/>
      <c r="AA84" s="80"/>
      <c r="AB84" s="80"/>
      <c r="AC84" s="80"/>
      <c r="AD84" s="34"/>
      <c r="AE84" s="34"/>
      <c r="AF84" s="34"/>
      <c r="AG84" s="34"/>
      <c r="AH84" s="34"/>
      <c r="AI84" s="34"/>
      <c r="AJ84" s="34"/>
      <c r="AK84" s="34"/>
      <c r="AL84" s="34"/>
      <c r="AM84" s="36"/>
      <c r="AN84" s="18"/>
      <c r="AO84" s="18"/>
      <c r="AP84" s="18"/>
      <c r="AQ84" s="18"/>
      <c r="AR84" s="18"/>
      <c r="AS84" s="18"/>
      <c r="AT84" s="18"/>
      <c r="AU84" s="18"/>
      <c r="AV84" s="18"/>
      <c r="AW84" s="18"/>
    </row>
    <row r="85" spans="1:49" s="42" customFormat="1" ht="17.25" customHeight="1">
      <c r="A85" s="114" t="s">
        <v>245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36"/>
      <c r="AN85" s="18"/>
      <c r="AO85" s="18"/>
      <c r="AP85" s="18"/>
      <c r="AQ85" s="18"/>
      <c r="AR85" s="18"/>
      <c r="AS85" s="18"/>
      <c r="AT85" s="18"/>
      <c r="AU85" s="18"/>
      <c r="AV85" s="18"/>
      <c r="AW85" s="18"/>
    </row>
    <row r="86" spans="1:49" s="42" customFormat="1" ht="4.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5"/>
      <c r="T86" s="3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6"/>
      <c r="AN86" s="18"/>
      <c r="AO86" s="18"/>
      <c r="AP86" s="18"/>
      <c r="AQ86" s="18"/>
      <c r="AR86" s="18"/>
      <c r="AS86" s="18"/>
      <c r="AT86" s="18"/>
      <c r="AU86" s="18"/>
      <c r="AV86" s="18"/>
      <c r="AW86" s="18"/>
    </row>
    <row r="87" spans="1:49" s="42" customFormat="1" ht="49.5" customHeight="1">
      <c r="A87" s="115" t="s">
        <v>224</v>
      </c>
      <c r="B87" s="116"/>
      <c r="C87" s="117"/>
      <c r="D87" s="118" t="s">
        <v>225</v>
      </c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20"/>
      <c r="X87" s="121" t="s">
        <v>226</v>
      </c>
      <c r="Y87" s="122"/>
      <c r="Z87" s="123"/>
      <c r="AA87" s="121" t="s">
        <v>227</v>
      </c>
      <c r="AB87" s="122"/>
      <c r="AC87" s="123"/>
      <c r="AD87" s="121" t="s">
        <v>228</v>
      </c>
      <c r="AE87" s="122"/>
      <c r="AF87" s="123"/>
      <c r="AG87" s="121" t="s">
        <v>229</v>
      </c>
      <c r="AH87" s="122"/>
      <c r="AI87" s="123"/>
      <c r="AJ87" s="121" t="s">
        <v>230</v>
      </c>
      <c r="AK87" s="122"/>
      <c r="AL87" s="123"/>
      <c r="AM87" s="36"/>
      <c r="AN87" s="18"/>
      <c r="AO87" s="18"/>
      <c r="AP87" s="18"/>
      <c r="AQ87" s="18"/>
      <c r="AR87" s="18"/>
      <c r="AS87" s="18"/>
      <c r="AT87" s="18"/>
      <c r="AU87" s="18"/>
      <c r="AV87" s="18"/>
      <c r="AW87" s="18"/>
    </row>
    <row r="88" spans="1:49" s="42" customFormat="1" ht="35.25" customHeight="1">
      <c r="A88" s="108" t="str">
        <f>A56</f>
        <v>10.27.</v>
      </c>
      <c r="B88" s="109"/>
      <c r="C88" s="110"/>
      <c r="D88" s="111" t="str">
        <f>D56</f>
        <v>Техническое диагностирование эскалатора, конвейера пассажирского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3"/>
      <c r="X88" s="105">
        <f>X56</f>
        <v>1</v>
      </c>
      <c r="Y88" s="106"/>
      <c r="Z88" s="107"/>
      <c r="AA88" s="96">
        <f>AA56</f>
        <v>359.04</v>
      </c>
      <c r="AB88" s="97"/>
      <c r="AC88" s="98"/>
      <c r="AD88" s="96">
        <f>AD56</f>
        <v>359.04</v>
      </c>
      <c r="AE88" s="97"/>
      <c r="AF88" s="98"/>
      <c r="AG88" s="96">
        <f>AG56</f>
        <v>71.81</v>
      </c>
      <c r="AH88" s="97"/>
      <c r="AI88" s="98"/>
      <c r="AJ88" s="96">
        <f>AJ56</f>
        <v>430.85</v>
      </c>
      <c r="AK88" s="97"/>
      <c r="AL88" s="98"/>
      <c r="AM88" s="36"/>
      <c r="AN88" s="18"/>
      <c r="AO88" s="18"/>
      <c r="AP88" s="18"/>
      <c r="AQ88" s="18"/>
      <c r="AR88" s="18"/>
      <c r="AS88" s="18"/>
      <c r="AT88" s="18"/>
      <c r="AU88" s="18"/>
      <c r="AV88" s="18"/>
      <c r="AW88" s="18"/>
    </row>
    <row r="89" spans="1:49" s="42" customFormat="1" ht="60" customHeight="1" hidden="1">
      <c r="A89" s="99">
        <f>A57</f>
        <v>0</v>
      </c>
      <c r="B89" s="100"/>
      <c r="C89" s="101"/>
      <c r="D89" s="102" t="e">
        <f>D57</f>
        <v>#N/A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4"/>
      <c r="X89" s="105">
        <f>X57</f>
        <v>1</v>
      </c>
      <c r="Y89" s="106"/>
      <c r="Z89" s="107"/>
      <c r="AA89" s="96" t="e">
        <f>AA57</f>
        <v>#N/A</v>
      </c>
      <c r="AB89" s="97"/>
      <c r="AC89" s="98"/>
      <c r="AD89" s="96" t="e">
        <f>AD57</f>
        <v>#N/A</v>
      </c>
      <c r="AE89" s="97"/>
      <c r="AF89" s="98"/>
      <c r="AG89" s="96" t="e">
        <f>AG57</f>
        <v>#N/A</v>
      </c>
      <c r="AH89" s="97"/>
      <c r="AI89" s="98"/>
      <c r="AJ89" s="96" t="e">
        <f>AJ57</f>
        <v>#N/A</v>
      </c>
      <c r="AK89" s="97"/>
      <c r="AL89" s="98"/>
      <c r="AM89" s="36"/>
      <c r="AN89" s="18"/>
      <c r="AO89" s="18"/>
      <c r="AP89" s="18"/>
      <c r="AQ89" s="18"/>
      <c r="AR89" s="18"/>
      <c r="AS89" s="18"/>
      <c r="AT89" s="18"/>
      <c r="AU89" s="18"/>
      <c r="AV89" s="18"/>
      <c r="AW89" s="18"/>
    </row>
    <row r="90" spans="1:49" s="42" customFormat="1" ht="15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5"/>
      <c r="T90" s="34"/>
      <c r="U90" s="34"/>
      <c r="V90" s="34"/>
      <c r="W90" s="34"/>
      <c r="X90" s="43" t="s">
        <v>231</v>
      </c>
      <c r="Y90" s="34"/>
      <c r="Z90" s="34"/>
      <c r="AA90" s="44"/>
      <c r="AB90" s="44"/>
      <c r="AC90" s="44"/>
      <c r="AD90" s="92">
        <f>SUMIF(AD88:AF89,"&gt;0",AD88:AF89)</f>
        <v>359.04</v>
      </c>
      <c r="AE90" s="93"/>
      <c r="AF90" s="94"/>
      <c r="AG90" s="92">
        <f>SUMIF(AG88:AI89,"&gt;0",AG88:AI89)</f>
        <v>71.81</v>
      </c>
      <c r="AH90" s="93"/>
      <c r="AI90" s="94"/>
      <c r="AJ90" s="92">
        <f>SUMIF(AJ88:AL89,"&gt;0",AJ88:AL89)</f>
        <v>430.85</v>
      </c>
      <c r="AK90" s="93"/>
      <c r="AL90" s="94"/>
      <c r="AM90" s="36"/>
      <c r="AN90" s="18"/>
      <c r="AO90" s="18"/>
      <c r="AP90" s="18"/>
      <c r="AQ90" s="18"/>
      <c r="AR90" s="18"/>
      <c r="AS90" s="18"/>
      <c r="AT90" s="18"/>
      <c r="AU90" s="18"/>
      <c r="AV90" s="18"/>
      <c r="AW90" s="18"/>
    </row>
    <row r="91" spans="1:49" s="42" customFormat="1" ht="24.75" customHeight="1">
      <c r="A91" s="85" t="s">
        <v>246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36"/>
      <c r="AN91" s="18"/>
      <c r="AO91" s="18"/>
      <c r="AP91" s="18"/>
      <c r="AQ91" s="18"/>
      <c r="AR91" s="18"/>
      <c r="AS91" s="18"/>
      <c r="AT91" s="18"/>
      <c r="AU91" s="18"/>
      <c r="AV91" s="18"/>
      <c r="AW91" s="18"/>
    </row>
    <row r="92" spans="1:49" s="42" customFormat="1" ht="15">
      <c r="A92" s="85" t="s">
        <v>247</v>
      </c>
      <c r="B92" s="85"/>
      <c r="C92" s="85"/>
      <c r="D92" s="85"/>
      <c r="E92" s="85"/>
      <c r="F92" s="85"/>
      <c r="G92" s="85"/>
      <c r="H92" s="95" t="str">
        <f>SUBSTITUTE(PROPER(INDEX(n_4,MID(TEXT(AJ90,n0),1,1)+1)&amp;INDEX(n0x,MID(TEXT(AJ90,n0),2,1)+1,MID(TEXT(AJ90,n0),3,1)+1)&amp;IF(-MID(TEXT(AJ90,n0),1,3),"миллиард"&amp;VLOOKUP(MID(TEXT(AJ90,n0),3,1)*AND(MID(TEXT(AJ90,n0),2,1)-1),мил,2),"")&amp;INDEX(n_4,MID(TEXT(AJ90,n0),4,1)+1)&amp;INDEX(n0x,MID(TEXT(AJ90,n0),5,1)+1,MID(TEXT(AJ90,n0),6,1)+1)&amp;IF(-MID(TEXT(AJ90,n0),4,3),"миллион"&amp;VLOOKUP(MID(TEXT(AJ90,n0),6,1)*AND(MID(TEXT(AJ90,n0),5,1)-1),мил,2),"")&amp;INDEX(n_4,MID(TEXT(AJ90,n0),7,1)+1)&amp;INDEX(n1x,MID(TEXT(AJ90,n0),8,1)+1,MID(TEXT(AJ90,n0),9,1)+1)&amp;IF(-MID(TEXT(AJ90,n0),7,3),VLOOKUP(MID(TEXT(AJ90,n0),9,1)*AND(MID(TEXT(AJ90,n0),8,1)-1),тыс,2),"")&amp;INDEX(n_4,MID(TEXT(AJ90,n0),10,1)+1)&amp;INDEX(n0x,MID(TEXT(AJ90,n0),11,1)+1,MID(TEXT(AJ90,n0),12,1)+1)),"z"," ")&amp;IF(TRUNC(TEXT(AJ90,n0)),"","Ноль ")&amp;"рубл"&amp;VLOOKUP(MOD(MAX(MOD(MID(TEXT(AJ90,n0),11,2)-11,100),9),10),{0,"ь ";1,"я ";4,"ей "},2)&amp;RIGHT(TEXT(AJ90,n0),2)&amp;" копе"&amp;VLOOKUP(MOD(MAX(MOD(RIGHT(TEXT(AJ90,n0),2)-11,100),9),10),{0,"йка";1,"йки";4,"ек"},2)</f>
        <v>Четыреста тридцать рублей 85 копеек</v>
      </c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36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1:49" s="42" customFormat="1" ht="15">
      <c r="A93" s="34" t="s">
        <v>233</v>
      </c>
      <c r="B93" s="34"/>
      <c r="C93" s="34"/>
      <c r="D93" s="34"/>
      <c r="E93" s="34"/>
      <c r="F93" s="34"/>
      <c r="G93" s="34"/>
      <c r="H93" s="84" t="str">
        <f>SUBSTITUTE(PROPER(INDEX(n_4,MID(TEXT(AG90,n0),1,1)+1)&amp;INDEX(n0x,MID(TEXT(AG90,n0),2,1)+1,MID(TEXT(AG90,n0),3,1)+1)&amp;IF(-MID(TEXT(AG90,n0),1,3),"миллиард"&amp;VLOOKUP(MID(TEXT(AG90,n0),3,1)*AND(MID(TEXT(AG90,n0),2,1)-1),мил,2),"")&amp;INDEX(n_4,MID(TEXT(AG90,n0),4,1)+1)&amp;INDEX(n0x,MID(TEXT(AG90,n0),5,1)+1,MID(TEXT(AG90,n0),6,1)+1)&amp;IF(-MID(TEXT(AG90,n0),4,3),"миллион"&amp;VLOOKUP(MID(TEXT(AG90,n0),6,1)*AND(MID(TEXT(AG90,n0),5,1)-1),мил,2),"")&amp;INDEX(n_4,MID(TEXT(AG90,n0),7,1)+1)&amp;INDEX(n1x,MID(TEXT(AG90,n0),8,1)+1,MID(TEXT(AG90,n0),9,1)+1)&amp;IF(-MID(TEXT(AG90,n0),7,3),VLOOKUP(MID(TEXT(AG90,n0),9,1)*AND(MID(TEXT(AG90,n0),8,1)-1),тыс,2),"")&amp;INDEX(n_4,MID(TEXT(AG90,n0),10,1)+1)&amp;INDEX(n0x,MID(TEXT(AG90,n0),11,1)+1,MID(TEXT(AG90,n0),12,1)+1)),"z"," ")&amp;IF(TRUNC(TEXT(AG90,n0)),"","Ноль ")&amp;"рубл"&amp;VLOOKUP(MOD(MAX(MOD(MID(TEXT(AG90,n0),11,2)-11,100),9),10),{0,"ь ";1,"я ";4,"ей "},2)&amp;RIGHT(TEXT(AG90,n0),2)&amp;" копе"&amp;VLOOKUP(MOD(MAX(MOD(RIGHT(TEXT(AG90,n0),2)-11,100),9),10),{0,"йка";1,"йки";4,"ек"},2)</f>
        <v>Семьдесят один рубль 81 копейка</v>
      </c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36"/>
      <c r="AN93" s="18"/>
      <c r="AO93" s="18"/>
      <c r="AP93" s="18"/>
      <c r="AQ93" s="18"/>
      <c r="AR93" s="18"/>
      <c r="AS93" s="18"/>
      <c r="AT93" s="18"/>
      <c r="AU93" s="18"/>
      <c r="AV93" s="18"/>
      <c r="AW93" s="18"/>
    </row>
    <row r="94" spans="1:49" s="42" customFormat="1" ht="15">
      <c r="A94" s="85" t="s">
        <v>248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36"/>
      <c r="AN94" s="18"/>
      <c r="AO94" s="18"/>
      <c r="AP94" s="18"/>
      <c r="AQ94" s="18"/>
      <c r="AR94" s="18"/>
      <c r="AS94" s="18"/>
      <c r="AT94" s="18"/>
      <c r="AU94" s="18"/>
      <c r="AV94" s="18"/>
      <c r="AW94" s="18"/>
    </row>
    <row r="95" spans="1:49" s="42" customFormat="1" ht="15">
      <c r="A95" s="85" t="s">
        <v>249</v>
      </c>
      <c r="B95" s="85"/>
      <c r="C95" s="85"/>
      <c r="D95" s="85"/>
      <c r="E95" s="85"/>
      <c r="F95" s="85"/>
      <c r="G95" s="85"/>
      <c r="H95" s="85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72"/>
      <c r="AE95" s="72"/>
      <c r="AF95" s="72"/>
      <c r="AG95" s="72"/>
      <c r="AH95" s="72"/>
      <c r="AI95" s="72"/>
      <c r="AJ95" s="72"/>
      <c r="AK95" s="72"/>
      <c r="AL95" s="72"/>
      <c r="AM95" s="36"/>
      <c r="AN95" s="18"/>
      <c r="AO95" s="18"/>
      <c r="AP95" s="18"/>
      <c r="AQ95" s="18"/>
      <c r="AR95" s="18"/>
      <c r="AS95" s="18"/>
      <c r="AT95" s="18"/>
      <c r="AU95" s="18"/>
      <c r="AV95" s="18"/>
      <c r="AW95" s="18"/>
    </row>
    <row r="96" spans="1:49" s="42" customFormat="1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5"/>
      <c r="T96" s="3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6"/>
      <c r="AN96" s="18"/>
      <c r="AO96" s="18"/>
      <c r="AP96" s="18"/>
      <c r="AQ96" s="18"/>
      <c r="AR96" s="18"/>
      <c r="AS96" s="18"/>
      <c r="AT96" s="18"/>
      <c r="AU96" s="18"/>
      <c r="AV96" s="18"/>
      <c r="AW96" s="18"/>
    </row>
    <row r="97" spans="1:49" s="42" customFormat="1" ht="15">
      <c r="A97" s="91" t="s">
        <v>238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34"/>
      <c r="N97" s="34"/>
      <c r="O97" s="34"/>
      <c r="P97" s="34"/>
      <c r="Q97" s="34"/>
      <c r="R97" s="34"/>
      <c r="S97" s="35"/>
      <c r="T97" s="35"/>
      <c r="U97" s="34"/>
      <c r="V97" s="34"/>
      <c r="W97" s="34"/>
      <c r="X97" s="34"/>
      <c r="Y97" s="38" t="s">
        <v>220</v>
      </c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6"/>
      <c r="AN97" s="18"/>
      <c r="AO97" s="18"/>
      <c r="AP97" s="18"/>
      <c r="AQ97" s="18"/>
      <c r="AR97" s="18"/>
      <c r="AS97" s="18"/>
      <c r="AT97" s="18"/>
      <c r="AU97" s="18"/>
      <c r="AV97" s="18"/>
      <c r="AW97" s="18"/>
    </row>
    <row r="98" spans="1:49" s="42" customFormat="1" ht="15">
      <c r="A98" s="86" t="str">
        <f>A67</f>
        <v>Заместитель начальника Новополоцкого межрайонного 
отдела Витебского областного управления Госпромнадзора
___________________________А.И.Шепетюк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35"/>
      <c r="U98" s="34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36"/>
      <c r="AN98" s="18"/>
      <c r="AO98" s="18"/>
      <c r="AP98" s="18"/>
      <c r="AQ98" s="18"/>
      <c r="AR98" s="18"/>
      <c r="AS98" s="18"/>
      <c r="AT98" s="18"/>
      <c r="AU98" s="18"/>
      <c r="AV98" s="18"/>
      <c r="AW98" s="18"/>
    </row>
    <row r="99" spans="1:49" s="42" customFormat="1" ht="1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35"/>
      <c r="U99" s="34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36"/>
      <c r="AN99" s="18"/>
      <c r="AO99" s="18"/>
      <c r="AP99" s="18"/>
      <c r="AQ99" s="18"/>
      <c r="AR99" s="18"/>
      <c r="AS99" s="18"/>
      <c r="AT99" s="18"/>
      <c r="AU99" s="18"/>
      <c r="AV99" s="18"/>
      <c r="AW99" s="18"/>
    </row>
    <row r="100" spans="1:49" s="42" customFormat="1" ht="1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35"/>
      <c r="U100" s="34"/>
      <c r="V100" s="34"/>
      <c r="W100" s="34"/>
      <c r="X100" s="34"/>
      <c r="Y100" s="34"/>
      <c r="Z100" s="34"/>
      <c r="AA100" s="82" t="s">
        <v>250</v>
      </c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6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</row>
    <row r="101" spans="1:49" s="42" customFormat="1" ht="30.7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35"/>
      <c r="U101" s="34"/>
      <c r="V101" s="89"/>
      <c r="W101" s="89"/>
      <c r="X101" s="89"/>
      <c r="Y101" s="89"/>
      <c r="Z101" s="89"/>
      <c r="AA101" s="89"/>
      <c r="AB101" s="89"/>
      <c r="AC101" s="89"/>
      <c r="AD101" s="90"/>
      <c r="AE101" s="90"/>
      <c r="AF101" s="90"/>
      <c r="AG101" s="90"/>
      <c r="AH101" s="90"/>
      <c r="AI101" s="90"/>
      <c r="AJ101" s="90"/>
      <c r="AK101" s="90"/>
      <c r="AL101" s="90"/>
      <c r="AM101" s="36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49" s="42" customFormat="1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5"/>
      <c r="T102" s="35"/>
      <c r="U102" s="34"/>
      <c r="V102" s="34" t="s">
        <v>0</v>
      </c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83" t="s">
        <v>251</v>
      </c>
      <c r="AH102" s="34"/>
      <c r="AI102" s="34"/>
      <c r="AJ102" s="34"/>
      <c r="AK102" s="34"/>
      <c r="AL102" s="34"/>
      <c r="AM102" s="36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</row>
    <row r="103" spans="1:49" s="42" customFormat="1" ht="15">
      <c r="A103" s="34"/>
      <c r="B103" s="34"/>
      <c r="C103" s="34"/>
      <c r="D103" s="34"/>
      <c r="E103" s="34" t="s">
        <v>237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5"/>
      <c r="T103" s="35"/>
      <c r="U103" s="34"/>
      <c r="V103" s="34"/>
      <c r="W103" s="34"/>
      <c r="X103" s="34"/>
      <c r="Y103" s="34"/>
      <c r="AA103" s="34"/>
      <c r="AB103" s="34" t="s">
        <v>237</v>
      </c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6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</row>
    <row r="104" spans="1:49" ht="1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</row>
  </sheetData>
  <sheetProtection password="CE28" sheet="1" formatCells="0" formatColumns="0" formatRows="0" selectLockedCells="1"/>
  <mergeCells count="146">
    <mergeCell ref="S53:Z53"/>
    <mergeCell ref="B18:R18"/>
    <mergeCell ref="S18:AE18"/>
    <mergeCell ref="AF18:AL18"/>
    <mergeCell ref="B19:R19"/>
    <mergeCell ref="AF17:AL17"/>
    <mergeCell ref="B20:R20"/>
    <mergeCell ref="S20:AE20"/>
    <mergeCell ref="AF20:AL20"/>
    <mergeCell ref="B12:N12"/>
    <mergeCell ref="O12:V12"/>
    <mergeCell ref="S15:AE15"/>
    <mergeCell ref="B23:AL23"/>
    <mergeCell ref="S19:AE19"/>
    <mergeCell ref="AF19:AL19"/>
    <mergeCell ref="AF15:AL15"/>
    <mergeCell ref="B16:R16"/>
    <mergeCell ref="S16:AE16"/>
    <mergeCell ref="AF16:AL16"/>
    <mergeCell ref="B17:R17"/>
    <mergeCell ref="S17:AE17"/>
    <mergeCell ref="A1:AM2"/>
    <mergeCell ref="B26:AL26"/>
    <mergeCell ref="B28:AJ28"/>
    <mergeCell ref="Z12:AF12"/>
    <mergeCell ref="W6:AL6"/>
    <mergeCell ref="B27:AJ27"/>
    <mergeCell ref="B14:R14"/>
    <mergeCell ref="S14:AE14"/>
    <mergeCell ref="AF14:AL14"/>
    <mergeCell ref="B15:R15"/>
    <mergeCell ref="R37:AL37"/>
    <mergeCell ref="B30:AL30"/>
    <mergeCell ref="B35:H35"/>
    <mergeCell ref="B37:H37"/>
    <mergeCell ref="I36:Q36"/>
    <mergeCell ref="I35:Q35"/>
    <mergeCell ref="B32:AJ32"/>
    <mergeCell ref="I37:Q37"/>
    <mergeCell ref="B33:AJ33"/>
    <mergeCell ref="AK32:AL32"/>
    <mergeCell ref="AK27:AL27"/>
    <mergeCell ref="B10:AL10"/>
    <mergeCell ref="W12:Y12"/>
    <mergeCell ref="B21:AL21"/>
    <mergeCell ref="B11:AL11"/>
    <mergeCell ref="B31:AL31"/>
    <mergeCell ref="B29:AL29"/>
    <mergeCell ref="B25:AL25"/>
    <mergeCell ref="B22:AL22"/>
    <mergeCell ref="B24:AL24"/>
    <mergeCell ref="I52:AL52"/>
    <mergeCell ref="A53:R53"/>
    <mergeCell ref="AB53:AH53"/>
    <mergeCell ref="AJ55:AL55"/>
    <mergeCell ref="AE40:AL40"/>
    <mergeCell ref="A41:P45"/>
    <mergeCell ref="AE41:AK41"/>
    <mergeCell ref="I49:AL49"/>
    <mergeCell ref="I50:AL50"/>
    <mergeCell ref="U40:AD40"/>
    <mergeCell ref="X56:Z56"/>
    <mergeCell ref="AA56:AC56"/>
    <mergeCell ref="AD56:AF56"/>
    <mergeCell ref="AG56:AI56"/>
    <mergeCell ref="R35:AL35"/>
    <mergeCell ref="X55:Z55"/>
    <mergeCell ref="AA55:AC55"/>
    <mergeCell ref="AD55:AF55"/>
    <mergeCell ref="AG55:AI55"/>
    <mergeCell ref="I51:AL51"/>
    <mergeCell ref="AJ56:AL56"/>
    <mergeCell ref="A55:C55"/>
    <mergeCell ref="D55:W55"/>
    <mergeCell ref="X57:Z57"/>
    <mergeCell ref="AA57:AC57"/>
    <mergeCell ref="AD57:AF57"/>
    <mergeCell ref="AG57:AI57"/>
    <mergeCell ref="AJ57:AL57"/>
    <mergeCell ref="A56:C56"/>
    <mergeCell ref="D56:W56"/>
    <mergeCell ref="AD58:AF58"/>
    <mergeCell ref="AG58:AI58"/>
    <mergeCell ref="AJ58:AL58"/>
    <mergeCell ref="A60:G60"/>
    <mergeCell ref="H60:AL60"/>
    <mergeCell ref="A57:C57"/>
    <mergeCell ref="D57:W57"/>
    <mergeCell ref="A61:G61"/>
    <mergeCell ref="H61:AL61"/>
    <mergeCell ref="A63:AM63"/>
    <mergeCell ref="A64:AL64"/>
    <mergeCell ref="A65:AL65"/>
    <mergeCell ref="A67:T67"/>
    <mergeCell ref="U68:AE68"/>
    <mergeCell ref="AF68:AL68"/>
    <mergeCell ref="A70:K70"/>
    <mergeCell ref="R70:AL70"/>
    <mergeCell ref="A71:N80"/>
    <mergeCell ref="R71:AL72"/>
    <mergeCell ref="R74:AL75"/>
    <mergeCell ref="R76:AL76"/>
    <mergeCell ref="R77:AM80"/>
    <mergeCell ref="AG87:AI87"/>
    <mergeCell ref="AJ87:AL87"/>
    <mergeCell ref="N81:R81"/>
    <mergeCell ref="S81:AD81"/>
    <mergeCell ref="B83:K83"/>
    <mergeCell ref="L83:T83"/>
    <mergeCell ref="W83:AD83"/>
    <mergeCell ref="B84:C84"/>
    <mergeCell ref="E84:K84"/>
    <mergeCell ref="X88:Z88"/>
    <mergeCell ref="AA88:AC88"/>
    <mergeCell ref="AD88:AF88"/>
    <mergeCell ref="AG88:AI88"/>
    <mergeCell ref="A85:AL85"/>
    <mergeCell ref="A87:C87"/>
    <mergeCell ref="D87:W87"/>
    <mergeCell ref="X87:Z87"/>
    <mergeCell ref="AA87:AC87"/>
    <mergeCell ref="AD87:AF87"/>
    <mergeCell ref="AJ88:AL88"/>
    <mergeCell ref="A89:C89"/>
    <mergeCell ref="D89:W89"/>
    <mergeCell ref="X89:Z89"/>
    <mergeCell ref="AA89:AC89"/>
    <mergeCell ref="AD89:AF89"/>
    <mergeCell ref="AG89:AI89"/>
    <mergeCell ref="AJ89:AL89"/>
    <mergeCell ref="A88:C88"/>
    <mergeCell ref="D88:W88"/>
    <mergeCell ref="AD90:AF90"/>
    <mergeCell ref="AG90:AI90"/>
    <mergeCell ref="AJ90:AL90"/>
    <mergeCell ref="A91:AL91"/>
    <mergeCell ref="A92:G92"/>
    <mergeCell ref="H92:AL92"/>
    <mergeCell ref="H93:AL93"/>
    <mergeCell ref="A94:AL94"/>
    <mergeCell ref="A95:H95"/>
    <mergeCell ref="A98:S101"/>
    <mergeCell ref="V98:AL99"/>
    <mergeCell ref="V101:AC101"/>
    <mergeCell ref="AD101:AL101"/>
    <mergeCell ref="A97:L97"/>
  </mergeCells>
  <dataValidations count="2">
    <dataValidation type="list" allowBlank="1" showInputMessage="1" showErrorMessage="1" sqref="W6:AL6">
      <formula1>$BA$2:$BA$30</formula1>
    </dataValidation>
    <dataValidation type="list" allowBlank="1" showInputMessage="1" showErrorMessage="1" sqref="A57:C57">
      <formula1>$BA$56:$BA$57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84" r:id="rId3"/>
  <rowBreaks count="2" manualBreakCount="2">
    <brk id="38" max="38" man="1"/>
    <brk id="68" max="255" man="1"/>
  </rowBreaks>
  <ignoredErrors>
    <ignoredError sqref="A8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</v>
      </c>
    </row>
    <row r="2" ht="12.75">
      <c r="B2" s="2" t="s">
        <v>2</v>
      </c>
    </row>
    <row r="3" ht="12.75">
      <c r="C3" s="2"/>
    </row>
    <row r="4" spans="2:14" s="6" customFormat="1" ht="12.75">
      <c r="B4" s="4" t="s">
        <v>3</v>
      </c>
      <c r="C4" s="5" t="s">
        <v>4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5</v>
      </c>
      <c r="C17" s="8"/>
      <c r="K17" s="3"/>
      <c r="L17" s="3"/>
      <c r="M17" s="3"/>
      <c r="N17" s="3"/>
    </row>
    <row r="18" spans="2:3" ht="12.75">
      <c r="B18" s="7">
        <f ca="1">ROUND((RAND()*1000000),2)</f>
        <v>327134.33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Триста двадцать семь тысяч сто тридцать четыре рубля 33 копейки</v>
      </c>
    </row>
    <row r="19" spans="2:3" ht="12.75">
      <c r="B19" s="7">
        <f ca="1">ROUND((RAND()*10000000),2)</f>
        <v>5237679.27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Пять миллионов двести тридцать семь тысяч шестьсот семьдесят девять рублей 27 копеек</v>
      </c>
    </row>
    <row r="20" spans="2:3" ht="12.75">
      <c r="B20" s="7">
        <f ca="1">ROUND((RAND()*100000000),2)</f>
        <v>96935617.9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Девяносто шесть миллионов девятьсот тридцать пять тысяч шестьсот семнадцать рублей 90 копеек</v>
      </c>
    </row>
    <row r="21" spans="2:3" ht="12.75">
      <c r="B21" s="7">
        <f ca="1">ROUND((RAND()*1000000000),2)</f>
        <v>839505865.65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Восемьсот тридцать девять миллионов пятьсот пять тысяч восемьсот шестьдесят пять рублей 65 копеек</v>
      </c>
    </row>
    <row r="22" spans="2:3" ht="12.75">
      <c r="B22" s="7">
        <f ca="1">ROUND((RAND()*1000000000000),2)</f>
        <v>46359442300.69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Сорок шесть миллиардов триста пятьдесят девять миллионов четыреста сорок две тысячи триста рублей 69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9:D80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58.00390625" style="0" customWidth="1"/>
    <col min="3" max="3" width="11.421875" style="0" customWidth="1"/>
    <col min="4" max="4" width="12.00390625" style="0" customWidth="1"/>
  </cols>
  <sheetData>
    <row r="9" spans="2:4" ht="15">
      <c r="B9" s="27" t="s">
        <v>42</v>
      </c>
      <c r="C9" s="16" t="s">
        <v>6</v>
      </c>
      <c r="D9" s="28" t="s">
        <v>161</v>
      </c>
    </row>
    <row r="10" spans="2:4" ht="30">
      <c r="B10" s="21" t="s">
        <v>90</v>
      </c>
      <c r="C10" s="20" t="s">
        <v>18</v>
      </c>
      <c r="D10" s="29">
        <v>130.56</v>
      </c>
    </row>
    <row r="11" spans="2:4" ht="45">
      <c r="B11" s="21" t="s">
        <v>91</v>
      </c>
      <c r="C11" s="20" t="s">
        <v>19</v>
      </c>
      <c r="D11" s="29">
        <v>96</v>
      </c>
    </row>
    <row r="12" spans="2:4" ht="45">
      <c r="B12" s="21" t="s">
        <v>92</v>
      </c>
      <c r="C12" s="20" t="s">
        <v>20</v>
      </c>
      <c r="D12" s="29">
        <v>195.84</v>
      </c>
    </row>
    <row r="13" spans="2:4" ht="60">
      <c r="B13" s="21" t="s">
        <v>93</v>
      </c>
      <c r="C13" s="20" t="s">
        <v>21</v>
      </c>
      <c r="D13" s="29">
        <v>144</v>
      </c>
    </row>
    <row r="14" spans="2:4" ht="30">
      <c r="B14" s="21" t="s">
        <v>94</v>
      </c>
      <c r="C14" s="20" t="s">
        <v>22</v>
      </c>
      <c r="D14" s="29">
        <v>153.6</v>
      </c>
    </row>
    <row r="15" spans="2:4" ht="45">
      <c r="B15" s="21" t="s">
        <v>95</v>
      </c>
      <c r="C15" s="20" t="s">
        <v>23</v>
      </c>
      <c r="D15" s="29">
        <v>107.52</v>
      </c>
    </row>
    <row r="16" spans="2:4" ht="45">
      <c r="B16" s="21" t="s">
        <v>96</v>
      </c>
      <c r="C16" s="20" t="s">
        <v>24</v>
      </c>
      <c r="D16" s="29">
        <v>249.6</v>
      </c>
    </row>
    <row r="17" spans="2:4" ht="60">
      <c r="B17" s="21" t="s">
        <v>97</v>
      </c>
      <c r="C17" s="20" t="s">
        <v>25</v>
      </c>
      <c r="D17" s="29">
        <v>163.2</v>
      </c>
    </row>
    <row r="18" spans="2:4" ht="30">
      <c r="B18" s="21" t="s">
        <v>98</v>
      </c>
      <c r="C18" s="20" t="s">
        <v>26</v>
      </c>
      <c r="D18" s="29">
        <v>197.76</v>
      </c>
    </row>
    <row r="19" spans="2:4" ht="45">
      <c r="B19" s="21" t="s">
        <v>99</v>
      </c>
      <c r="C19" s="20" t="s">
        <v>27</v>
      </c>
      <c r="D19" s="29">
        <v>138.24</v>
      </c>
    </row>
    <row r="20" spans="2:4" ht="45">
      <c r="B20" s="21" t="s">
        <v>100</v>
      </c>
      <c r="C20" s="20" t="s">
        <v>28</v>
      </c>
      <c r="D20" s="29">
        <v>322.56</v>
      </c>
    </row>
    <row r="21" spans="2:4" ht="60">
      <c r="B21" s="21" t="s">
        <v>101</v>
      </c>
      <c r="C21" s="20" t="s">
        <v>29</v>
      </c>
      <c r="D21" s="29">
        <v>241.92</v>
      </c>
    </row>
    <row r="22" spans="2:4" ht="30">
      <c r="B22" s="21" t="s">
        <v>102</v>
      </c>
      <c r="C22" s="20" t="s">
        <v>30</v>
      </c>
      <c r="D22" s="29">
        <v>261.12</v>
      </c>
    </row>
    <row r="23" spans="2:4" ht="45">
      <c r="B23" s="21" t="s">
        <v>103</v>
      </c>
      <c r="C23" s="20" t="s">
        <v>31</v>
      </c>
      <c r="D23" s="29">
        <v>215.04</v>
      </c>
    </row>
    <row r="24" spans="2:4" ht="45">
      <c r="B24" s="21" t="s">
        <v>104</v>
      </c>
      <c r="C24" s="20" t="s">
        <v>32</v>
      </c>
      <c r="D24" s="29">
        <v>395.52</v>
      </c>
    </row>
    <row r="25" spans="2:4" ht="60">
      <c r="B25" s="21" t="s">
        <v>105</v>
      </c>
      <c r="C25" s="20" t="s">
        <v>33</v>
      </c>
      <c r="D25" s="29">
        <v>259.2</v>
      </c>
    </row>
    <row r="26" spans="2:4" ht="33">
      <c r="B26" s="21" t="s">
        <v>106</v>
      </c>
      <c r="C26" s="20" t="s">
        <v>34</v>
      </c>
      <c r="D26" s="29">
        <v>324.48</v>
      </c>
    </row>
    <row r="27" spans="2:4" ht="48">
      <c r="B27" s="21" t="s">
        <v>107</v>
      </c>
      <c r="C27" s="20" t="s">
        <v>35</v>
      </c>
      <c r="D27" s="29">
        <v>226.56</v>
      </c>
    </row>
    <row r="28" spans="2:4" ht="45">
      <c r="B28" s="21" t="s">
        <v>108</v>
      </c>
      <c r="C28" s="22" t="s">
        <v>36</v>
      </c>
      <c r="D28" s="29">
        <v>478.08</v>
      </c>
    </row>
    <row r="29" spans="2:4" ht="60">
      <c r="B29" s="21" t="s">
        <v>109</v>
      </c>
      <c r="C29" s="22" t="s">
        <v>37</v>
      </c>
      <c r="D29" s="29">
        <v>312.96</v>
      </c>
    </row>
    <row r="30" spans="2:4" ht="30">
      <c r="B30" s="21" t="s">
        <v>110</v>
      </c>
      <c r="C30" s="22" t="s">
        <v>38</v>
      </c>
      <c r="D30" s="29">
        <v>443.52</v>
      </c>
    </row>
    <row r="31" spans="2:4" ht="45">
      <c r="B31" s="21" t="s">
        <v>111</v>
      </c>
      <c r="C31" s="22" t="s">
        <v>39</v>
      </c>
      <c r="D31" s="29">
        <v>326.4</v>
      </c>
    </row>
    <row r="32" spans="2:4" ht="45">
      <c r="B32" s="21" t="s">
        <v>112</v>
      </c>
      <c r="C32" s="22" t="s">
        <v>40</v>
      </c>
      <c r="D32" s="29">
        <v>652.8</v>
      </c>
    </row>
    <row r="33" spans="2:4" ht="60">
      <c r="B33" s="21" t="s">
        <v>113</v>
      </c>
      <c r="C33" s="22" t="s">
        <v>41</v>
      </c>
      <c r="D33" s="29">
        <v>491.52</v>
      </c>
    </row>
    <row r="34" spans="2:4" ht="25.5">
      <c r="B34" s="23" t="s">
        <v>114</v>
      </c>
      <c r="C34" s="22" t="s">
        <v>43</v>
      </c>
      <c r="D34" s="29">
        <v>80.64</v>
      </c>
    </row>
    <row r="35" spans="2:4" ht="38.25">
      <c r="B35" s="23" t="s">
        <v>115</v>
      </c>
      <c r="C35" s="22" t="s">
        <v>44</v>
      </c>
      <c r="D35" s="29">
        <v>80.64</v>
      </c>
    </row>
    <row r="36" spans="2:4" ht="38.25">
      <c r="B36" s="23" t="s">
        <v>116</v>
      </c>
      <c r="C36" s="22" t="s">
        <v>45</v>
      </c>
      <c r="D36" s="29">
        <v>107.52</v>
      </c>
    </row>
    <row r="37" spans="2:4" ht="38.25">
      <c r="B37" s="23" t="s">
        <v>117</v>
      </c>
      <c r="C37" s="22" t="s">
        <v>46</v>
      </c>
      <c r="D37" s="29">
        <v>107.52</v>
      </c>
    </row>
    <row r="38" spans="2:4" ht="25.5">
      <c r="B38" s="23" t="s">
        <v>118</v>
      </c>
      <c r="C38" s="22" t="s">
        <v>47</v>
      </c>
      <c r="D38" s="29">
        <v>92.16</v>
      </c>
    </row>
    <row r="39" spans="2:4" ht="38.25">
      <c r="B39" s="23" t="s">
        <v>119</v>
      </c>
      <c r="C39" s="22" t="s">
        <v>48</v>
      </c>
      <c r="D39" s="29">
        <v>92.16</v>
      </c>
    </row>
    <row r="40" spans="2:4" ht="38.25">
      <c r="B40" s="23" t="s">
        <v>120</v>
      </c>
      <c r="C40" s="22" t="s">
        <v>49</v>
      </c>
      <c r="D40" s="29">
        <v>128.64</v>
      </c>
    </row>
    <row r="41" spans="2:4" ht="38.25">
      <c r="B41" s="23" t="s">
        <v>121</v>
      </c>
      <c r="C41" s="22" t="s">
        <v>50</v>
      </c>
      <c r="D41" s="29">
        <v>128.64</v>
      </c>
    </row>
    <row r="42" spans="2:4" ht="25.5">
      <c r="B42" s="23" t="s">
        <v>122</v>
      </c>
      <c r="C42" s="22" t="s">
        <v>51</v>
      </c>
      <c r="D42" s="29">
        <v>107.52</v>
      </c>
    </row>
    <row r="43" spans="2:4" ht="38.25">
      <c r="B43" s="23" t="s">
        <v>123</v>
      </c>
      <c r="C43" s="22" t="s">
        <v>52</v>
      </c>
      <c r="D43" s="29">
        <v>107.52</v>
      </c>
    </row>
    <row r="44" spans="2:4" ht="38.25">
      <c r="B44" s="23" t="s">
        <v>124</v>
      </c>
      <c r="C44" s="22" t="s">
        <v>53</v>
      </c>
      <c r="D44" s="29">
        <v>149.76</v>
      </c>
    </row>
    <row r="45" spans="2:4" ht="38.25">
      <c r="B45" s="23" t="s">
        <v>125</v>
      </c>
      <c r="C45" s="22" t="s">
        <v>54</v>
      </c>
      <c r="D45" s="29">
        <v>149.76</v>
      </c>
    </row>
    <row r="46" spans="2:4" ht="25.5">
      <c r="B46" s="23" t="s">
        <v>126</v>
      </c>
      <c r="C46" s="22" t="s">
        <v>55</v>
      </c>
      <c r="D46" s="29">
        <v>142.08</v>
      </c>
    </row>
    <row r="47" spans="2:4" ht="38.25">
      <c r="B47" s="23" t="s">
        <v>127</v>
      </c>
      <c r="C47" s="22" t="s">
        <v>56</v>
      </c>
      <c r="D47" s="29">
        <v>142.08</v>
      </c>
    </row>
    <row r="48" spans="2:4" ht="38.25">
      <c r="B48" s="23" t="s">
        <v>128</v>
      </c>
      <c r="C48" s="22" t="s">
        <v>57</v>
      </c>
      <c r="D48" s="29">
        <v>226.56</v>
      </c>
    </row>
    <row r="49" spans="2:4" ht="38.25">
      <c r="B49" s="23" t="s">
        <v>129</v>
      </c>
      <c r="C49" s="22" t="s">
        <v>58</v>
      </c>
      <c r="D49" s="29">
        <v>226.56</v>
      </c>
    </row>
    <row r="50" spans="2:4" ht="30">
      <c r="B50" s="23" t="s">
        <v>130</v>
      </c>
      <c r="C50" s="22" t="s">
        <v>59</v>
      </c>
      <c r="D50" s="29">
        <v>145.92</v>
      </c>
    </row>
    <row r="51" spans="2:4" ht="45">
      <c r="B51" s="23" t="s">
        <v>131</v>
      </c>
      <c r="C51" s="22" t="s">
        <v>60</v>
      </c>
      <c r="D51" s="29">
        <v>145.92</v>
      </c>
    </row>
    <row r="52" spans="2:4" ht="38.25">
      <c r="B52" s="23" t="s">
        <v>132</v>
      </c>
      <c r="C52" s="22" t="s">
        <v>61</v>
      </c>
      <c r="D52" s="29">
        <v>226.56</v>
      </c>
    </row>
    <row r="53" spans="2:4" ht="38.25">
      <c r="B53" s="23" t="s">
        <v>133</v>
      </c>
      <c r="C53" s="22" t="s">
        <v>62</v>
      </c>
      <c r="D53" s="29">
        <v>226.56</v>
      </c>
    </row>
    <row r="54" spans="2:4" ht="25.5">
      <c r="B54" s="23" t="s">
        <v>134</v>
      </c>
      <c r="C54" s="22" t="s">
        <v>63</v>
      </c>
      <c r="D54" s="29">
        <v>176.64</v>
      </c>
    </row>
    <row r="55" spans="2:4" ht="25.5">
      <c r="B55" s="23" t="s">
        <v>135</v>
      </c>
      <c r="C55" s="22" t="s">
        <v>64</v>
      </c>
      <c r="D55" s="29">
        <v>176.64</v>
      </c>
    </row>
    <row r="56" spans="2:4" ht="25.5">
      <c r="B56" s="23" t="s">
        <v>136</v>
      </c>
      <c r="C56" s="22" t="s">
        <v>65</v>
      </c>
      <c r="D56" s="29">
        <v>259.2</v>
      </c>
    </row>
    <row r="57" spans="2:4" ht="38.25">
      <c r="B57" s="24" t="s">
        <v>137</v>
      </c>
      <c r="C57" s="25" t="s">
        <v>66</v>
      </c>
      <c r="D57" s="30">
        <v>259.2</v>
      </c>
    </row>
    <row r="58" spans="2:4" ht="25.5">
      <c r="B58" s="26" t="s">
        <v>138</v>
      </c>
      <c r="C58" s="22" t="s">
        <v>67</v>
      </c>
      <c r="D58" s="29">
        <v>111.36</v>
      </c>
    </row>
    <row r="59" spans="2:4" ht="38.25">
      <c r="B59" s="26" t="s">
        <v>139</v>
      </c>
      <c r="C59" s="22" t="s">
        <v>68</v>
      </c>
      <c r="D59" s="29">
        <v>111.36</v>
      </c>
    </row>
    <row r="60" spans="2:4" ht="38.25">
      <c r="B60" s="26" t="s">
        <v>140</v>
      </c>
      <c r="C60" s="22" t="s">
        <v>69</v>
      </c>
      <c r="D60" s="29">
        <v>168.96</v>
      </c>
    </row>
    <row r="61" spans="2:4" ht="38.25">
      <c r="B61" s="26" t="s">
        <v>141</v>
      </c>
      <c r="C61" s="22" t="s">
        <v>70</v>
      </c>
      <c r="D61" s="29">
        <v>168.96</v>
      </c>
    </row>
    <row r="62" spans="2:4" ht="25.5">
      <c r="B62" s="26" t="s">
        <v>142</v>
      </c>
      <c r="C62" s="22" t="s">
        <v>71</v>
      </c>
      <c r="D62" s="29">
        <v>138.24</v>
      </c>
    </row>
    <row r="63" spans="2:4" ht="38.25">
      <c r="B63" s="26" t="s">
        <v>143</v>
      </c>
      <c r="C63" s="22" t="s">
        <v>72</v>
      </c>
      <c r="D63" s="29">
        <v>138.24</v>
      </c>
    </row>
    <row r="64" spans="2:4" ht="38.25">
      <c r="B64" s="26" t="s">
        <v>144</v>
      </c>
      <c r="C64" s="22" t="s">
        <v>73</v>
      </c>
      <c r="D64" s="29">
        <v>193.92</v>
      </c>
    </row>
    <row r="65" spans="2:4" ht="38.25">
      <c r="B65" s="26" t="s">
        <v>145</v>
      </c>
      <c r="C65" s="22" t="s">
        <v>74</v>
      </c>
      <c r="D65" s="29">
        <v>193.92</v>
      </c>
    </row>
    <row r="66" spans="2:4" ht="25.5">
      <c r="B66" s="26" t="s">
        <v>146</v>
      </c>
      <c r="C66" s="22" t="s">
        <v>75</v>
      </c>
      <c r="D66" s="29">
        <v>161.28</v>
      </c>
    </row>
    <row r="67" spans="2:4" ht="38.25">
      <c r="B67" s="26" t="s">
        <v>147</v>
      </c>
      <c r="C67" s="22" t="s">
        <v>76</v>
      </c>
      <c r="D67" s="29">
        <v>161.28</v>
      </c>
    </row>
    <row r="68" spans="2:4" ht="38.25">
      <c r="B68" s="26" t="s">
        <v>148</v>
      </c>
      <c r="C68" s="22" t="s">
        <v>77</v>
      </c>
      <c r="D68" s="29">
        <v>222.72</v>
      </c>
    </row>
    <row r="69" spans="2:4" ht="38.25">
      <c r="B69" s="26" t="s">
        <v>149</v>
      </c>
      <c r="C69" s="22" t="s">
        <v>78</v>
      </c>
      <c r="D69" s="29">
        <v>222.72</v>
      </c>
    </row>
    <row r="70" spans="2:4" ht="25.5">
      <c r="B70" s="26" t="s">
        <v>150</v>
      </c>
      <c r="C70" s="22" t="s">
        <v>79</v>
      </c>
      <c r="D70" s="29">
        <v>230.4</v>
      </c>
    </row>
    <row r="71" spans="2:4" ht="38.25">
      <c r="B71" s="26" t="s">
        <v>151</v>
      </c>
      <c r="C71" s="22" t="s">
        <v>80</v>
      </c>
      <c r="D71" s="29">
        <v>230.4</v>
      </c>
    </row>
    <row r="72" spans="2:4" ht="38.25">
      <c r="B72" s="26" t="s">
        <v>152</v>
      </c>
      <c r="C72" s="22" t="s">
        <v>81</v>
      </c>
      <c r="D72" s="29">
        <v>314.88</v>
      </c>
    </row>
    <row r="73" spans="2:4" ht="38.25">
      <c r="B73" s="26" t="s">
        <v>153</v>
      </c>
      <c r="C73" s="22" t="s">
        <v>82</v>
      </c>
      <c r="D73" s="29">
        <v>314.88</v>
      </c>
    </row>
    <row r="74" spans="2:4" ht="30">
      <c r="B74" s="26" t="s">
        <v>154</v>
      </c>
      <c r="C74" s="22" t="s">
        <v>83</v>
      </c>
      <c r="D74" s="29">
        <v>226.56</v>
      </c>
    </row>
    <row r="75" spans="2:4" ht="45">
      <c r="B75" s="26" t="s">
        <v>155</v>
      </c>
      <c r="C75" s="22" t="s">
        <v>84</v>
      </c>
      <c r="D75" s="29">
        <v>226.56</v>
      </c>
    </row>
    <row r="76" spans="2:4" ht="38.25">
      <c r="B76" s="26" t="s">
        <v>156</v>
      </c>
      <c r="C76" s="22" t="s">
        <v>85</v>
      </c>
      <c r="D76" s="29">
        <v>359.04</v>
      </c>
    </row>
    <row r="77" spans="2:4" ht="38.25">
      <c r="B77" s="26" t="s">
        <v>157</v>
      </c>
      <c r="C77" s="22" t="s">
        <v>86</v>
      </c>
      <c r="D77" s="29">
        <v>359.04</v>
      </c>
    </row>
    <row r="78" spans="2:4" ht="25.5">
      <c r="B78" s="26" t="s">
        <v>158</v>
      </c>
      <c r="C78" s="22" t="s">
        <v>87</v>
      </c>
      <c r="D78" s="29">
        <v>236.16</v>
      </c>
    </row>
    <row r="79" spans="2:4" ht="25.5">
      <c r="B79" s="26" t="s">
        <v>159</v>
      </c>
      <c r="C79" s="22" t="s">
        <v>88</v>
      </c>
      <c r="D79" s="29">
        <v>236.16</v>
      </c>
    </row>
    <row r="80" spans="2:4" ht="25.5">
      <c r="B80" s="26" t="s">
        <v>160</v>
      </c>
      <c r="C80" s="22" t="s">
        <v>89</v>
      </c>
      <c r="D80" s="29">
        <v>387.84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2024-01-10T11:20:57Z</cp:lastPrinted>
  <dcterms:created xsi:type="dcterms:W3CDTF">2021-04-16T08:52:42Z</dcterms:created>
  <dcterms:modified xsi:type="dcterms:W3CDTF">2024-02-02T11:47:39Z</dcterms:modified>
  <cp:category/>
  <cp:version/>
  <cp:contentType/>
  <cp:contentStatus/>
</cp:coreProperties>
</file>