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120" windowWidth="9720" windowHeight="882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Лист1!$A$1:$AM$93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B64" i="1" l="1"/>
  <c r="U64" i="1"/>
  <c r="I62" i="1"/>
  <c r="I61" i="1"/>
  <c r="AF52" i="1"/>
  <c r="Y74" i="1"/>
  <c r="C15" i="3" l="1"/>
  <c r="AD74" i="1"/>
  <c r="AD77" i="1" l="1"/>
  <c r="AG74" i="1"/>
  <c r="AG77" i="1" s="1"/>
  <c r="H80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74" i="1" l="1"/>
  <c r="AJ77" i="1" s="1"/>
  <c r="H79" i="1" s="1"/>
  <c r="AD31" i="1"/>
  <c r="AD34" i="1" s="1"/>
  <c r="AG31" i="1" l="1"/>
  <c r="AG34" i="1" s="1"/>
  <c r="H37" i="1" s="1"/>
  <c r="AJ31" i="1" l="1"/>
  <c r="AJ34" i="1" l="1"/>
  <c r="H36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ЗАПОЛНЯТЬ ТОЛЬКО ОКРАШЕННЫЕ ПОЛЯ 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 xml:space="preserve">Заполнение попадает в счет автоматически. Проверить наличие УНП. Следить за корректным отображением данных при печати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9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53" authorId="0">
      <text>
        <r>
          <rPr>
            <b/>
            <sz val="9"/>
            <color indexed="81"/>
            <rFont val="Tahoma"/>
            <family val="2"/>
            <charset val="204"/>
          </rPr>
          <t>ЗАПОЛНЯЕТ ГОСПРОМНАДЗОР ПРИ РЕГИСТРАЦИИ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<sst xmlns="http://schemas.openxmlformats.org/spreadsheetml/2006/main" count="73" uniqueCount="54">
  <si>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</si>
  <si>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</si>
  <si>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</si>
  <si>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</si>
  <si>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</si>
  <si>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</si>
  <si>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</si>
  <si>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</si>
  <si>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</si>
  <si>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Стоим. за ед. без НДС, руб</t>
  </si>
  <si>
    <t>НДС, руб.</t>
  </si>
  <si>
    <t>Стоимость с НДС, руб.</t>
  </si>
  <si>
    <t>Стоимость без НДС, руб</t>
  </si>
  <si>
    <t>ИТОГО:</t>
  </si>
  <si>
    <t>ВСЕГО:</t>
  </si>
  <si>
    <t>Объем оказанных услуг:</t>
  </si>
  <si>
    <t>Работу выполнил:</t>
  </si>
  <si>
    <t>(подпись)</t>
  </si>
  <si>
    <t>М.П.</t>
  </si>
  <si>
    <t>(должность Ф.И.О.)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</si>
  <si>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</si>
  <si>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</si>
  <si>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</si>
  <si>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</si>
  <si>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</si>
  <si>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</si>
  <si>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</si>
  <si>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</si>
  <si>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2.</t>
  </si>
  <si>
    <t>3.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</si>
  <si>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</si>
  <si>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</si>
  <si>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</si>
  <si>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</si>
  <si>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</si>
  <si>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</si>
  <si>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</si>
  <si>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</si>
  <si>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</si>
  <si>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</si>
  <si>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</si>
  <si>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</si>
  <si>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Госпромнадзор
220108, г. Минск, ул. Казинца, 86/1
p/с: BY61AKBB36429000032530000000
БИК: AKBBBY2X
ЦБУ № 527 ОАО "АСБ Беларусбанк"
УНП 100061974 ОКПО 00015482
</t>
    </r>
  </si>
  <si>
    <t>специалист отдела проверки знаний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</si>
  <si>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</si>
  <si>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</si>
  <si>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</si>
  <si>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Н.В.Манешкин</t>
  </si>
  <si>
    <t>Ведущий государственный инспектор</t>
  </si>
  <si>
    <t>Молодеченского межрайонного отдела</t>
  </si>
  <si>
    <t>Минского областного управления Госпромнадзора</t>
  </si>
  <si>
    <t>Ведущий государственный инспектор
Молодеченского межрайонного отдела</t>
  </si>
  <si>
    <t>Расчет проведен согласно Прейскуранту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утвержденному и введенному в действие приказом Госпромнадзора от 04.08.2023 № 73.</t>
  </si>
  <si>
    <t>Основание для оплаты Прейскурант № 1 на услуги (работы),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Беларусь, утвержденный и введенный в действие приказом Госпромнадзора от 04.08.2023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</si>
</sst>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2" borderId="0" xfId="0" quotePrefix="1" applyNumberFormat="1" applyFont="1" applyFill="1" applyAlignment="1" applyProtection="1">
      <alignment horizontal="right"/>
      <protection hidden="1"/>
    </xf>
    <xf numFmtId="0" fontId="2" fillId="2" borderId="0" xfId="0" quotePrefix="1" applyFont="1" applyFill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14" fontId="3" fillId="0" borderId="5" xfId="0" applyNumberFormat="1" applyFont="1" applyFill="1" applyBorder="1" applyAlignment="1" applyProtection="1">
      <alignment horizontal="left"/>
      <protection locked="0" hidden="1"/>
    </xf>
    <xf numFmtId="0" fontId="3" fillId="0" borderId="5" xfId="0" applyFont="1" applyFill="1" applyBorder="1" applyAlignment="1" applyProtection="1">
      <alignment horizontal="left"/>
      <protection locked="0" hidden="1"/>
    </xf>
    <xf numFmtId="0" fontId="13" fillId="0" borderId="1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justify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left" wrapText="1"/>
      <protection hidden="1"/>
    </xf>
    <xf numFmtId="0" fontId="13" fillId="2" borderId="6" xfId="0" applyFont="1" applyFill="1" applyBorder="1" applyAlignment="1" applyProtection="1">
      <alignment horizontal="center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2" fillId="2" borderId="7" xfId="0" applyNumberFormat="1" applyFont="1" applyFill="1" applyBorder="1" applyAlignment="1" applyProtection="1">
      <alignment horizontal="center" vertical="center"/>
      <protection hidden="1"/>
    </xf>
    <xf numFmtId="49" fontId="2" fillId="2" borderId="6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hidden="1"/>
    </xf>
    <xf numFmtId="49" fontId="2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1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justify" vertical="top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8" fillId="2" borderId="1" xfId="0" applyFont="1" applyFill="1" applyBorder="1" applyAlignment="1" applyProtection="1">
      <alignment horizontal="left" vertical="top" wrapText="1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0" fontId="1" fillId="3" borderId="1" xfId="0" applyFont="1" applyFill="1" applyBorder="1" applyAlignment="1" applyProtection="1">
      <alignment horizontal="left" vertical="center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2" fontId="5" fillId="2" borderId="2" xfId="0" applyNumberFormat="1" applyFont="1" applyFill="1" applyBorder="1" applyAlignment="1" applyProtection="1">
      <alignment horizontal="center" vertical="center"/>
      <protection hidden="1"/>
    </xf>
    <xf numFmtId="2" fontId="5" fillId="2" borderId="3" xfId="0" applyNumberFormat="1" applyFont="1" applyFill="1" applyBorder="1" applyAlignment="1" applyProtection="1">
      <alignment horizontal="center" vertical="center"/>
      <protection hidden="1"/>
    </xf>
    <xf numFmtId="2" fontId="2" fillId="2" borderId="0" xfId="0" applyNumberFormat="1" applyFont="1" applyFill="1" applyAlignment="1" applyProtection="1"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3"/>
  <sheetViews>
    <sheetView tabSelected="1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0" width="2.28515625" style="16"/>
    <col min="11" max="11" width="5.5703125" style="16" bestFit="1" customWidth="1"/>
    <col min="12" max="12" width="3.28515625" style="16" bestFit="1" customWidth="1"/>
    <col min="13" max="14" width="2.28515625" style="16"/>
    <col min="15" max="15" width="2" style="16" customWidth="1"/>
    <col min="16" max="18" width="2.28515625" style="16"/>
    <col min="19" max="20" width="2.28515625" style="18"/>
    <col min="21" max="23" width="2.28515625" style="16"/>
    <col min="24" max="24" width="2" style="16" customWidth="1"/>
    <col min="25" max="31" width="2.28515625" style="16"/>
    <col min="32" max="32" width="2.28515625" style="16" customWidth="1"/>
    <col min="33" max="36" width="2.28515625" style="16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9"/>
      <c r="S1" s="20"/>
      <c r="T1" s="20"/>
      <c r="U1" s="19"/>
      <c r="V1" s="82" t="s">
        <v>1</v>
      </c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18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19"/>
      <c r="S2" s="20"/>
      <c r="T2" s="20"/>
      <c r="U2" s="19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</row>
    <row r="3" spans="1:38" ht="18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19"/>
      <c r="S3" s="20"/>
      <c r="T3" s="20"/>
      <c r="U3" s="1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9"/>
      <c r="S4" s="20"/>
      <c r="T4" s="20"/>
      <c r="U4" s="19"/>
      <c r="V4" s="67" t="s">
        <v>34</v>
      </c>
      <c r="W4" s="67"/>
      <c r="X4" s="67"/>
      <c r="Y4" s="67"/>
      <c r="Z4" s="67"/>
      <c r="AA4" s="67"/>
      <c r="AB4" s="67"/>
      <c r="AC4" s="67"/>
      <c r="AD4" s="67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19"/>
      <c r="S5" s="20"/>
      <c r="T5" s="20"/>
      <c r="U5" s="19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8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19"/>
      <c r="S6" s="20"/>
      <c r="T6" s="20"/>
      <c r="U6" s="19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</row>
    <row r="7" spans="1:38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9"/>
      <c r="S7" s="20"/>
      <c r="T7" s="20"/>
      <c r="U7" s="19"/>
      <c r="V7" s="88" t="s">
        <v>35</v>
      </c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</row>
    <row r="8" spans="1:38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19"/>
      <c r="S8" s="20"/>
      <c r="T8" s="20"/>
      <c r="U8" s="1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</row>
    <row r="9" spans="1:38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19"/>
      <c r="S9" s="20"/>
      <c r="T9" s="20"/>
      <c r="U9" s="1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</row>
    <row r="10" spans="1:38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9"/>
      <c r="S10" s="20"/>
      <c r="T10" s="20"/>
      <c r="U10" s="1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</row>
    <row r="11" spans="1:38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19"/>
      <c r="S11" s="20"/>
      <c r="T11" s="20"/>
      <c r="U11" s="1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</row>
    <row r="12" spans="1:38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19"/>
      <c r="S12" s="20"/>
      <c r="T12" s="20"/>
      <c r="U12" s="1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</row>
    <row r="13" spans="1:38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9"/>
      <c r="S13" s="20"/>
      <c r="T13" s="20"/>
      <c r="U13" s="1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</row>
    <row r="14" spans="1:38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9"/>
      <c r="S14" s="20"/>
      <c r="T14" s="20"/>
      <c r="U14" s="1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</row>
    <row r="15" spans="1:3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68" t="s">
        <v>2</v>
      </c>
      <c r="P16" s="68"/>
      <c r="Q16" s="68"/>
      <c r="R16" s="68"/>
      <c r="S16" s="90"/>
      <c r="T16" s="90"/>
      <c r="U16" s="90"/>
      <c r="V16" s="90"/>
      <c r="W16" s="90"/>
      <c r="X16" s="90"/>
      <c r="Y16" s="90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92" t="s">
        <v>3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x14ac:dyDescent="0.25">
      <c r="A18" s="24" t="s">
        <v>4</v>
      </c>
      <c r="B18" s="91"/>
      <c r="C18" s="91"/>
      <c r="D18" s="24" t="s">
        <v>4</v>
      </c>
      <c r="E18" s="91"/>
      <c r="F18" s="91"/>
      <c r="G18" s="91"/>
      <c r="H18" s="91"/>
      <c r="I18" s="91"/>
      <c r="J18" s="91"/>
      <c r="K18" s="25">
        <v>2023</v>
      </c>
      <c r="L18" s="35" t="s">
        <v>5</v>
      </c>
      <c r="M18" s="24"/>
      <c r="N18" s="19"/>
      <c r="O18" s="26"/>
      <c r="P18" s="21"/>
      <c r="Q18" s="21"/>
      <c r="R18" s="21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x14ac:dyDescent="0.25">
      <c r="A19" s="27" t="s">
        <v>27</v>
      </c>
      <c r="B19" s="21" t="s">
        <v>39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3"/>
      <c r="P19" s="83"/>
      <c r="Q19" s="83"/>
      <c r="R19" s="83"/>
      <c r="S19" s="83"/>
      <c r="T19" s="83"/>
      <c r="U19" s="21" t="s">
        <v>6</v>
      </c>
      <c r="V19" s="21"/>
      <c r="W19" s="84"/>
      <c r="X19" s="84"/>
      <c r="Y19" s="84"/>
      <c r="Z19" s="84"/>
      <c r="AA19" s="84"/>
      <c r="AB19" s="84"/>
      <c r="AC19" s="84"/>
      <c r="AD19" s="15"/>
      <c r="AE19" s="20"/>
      <c r="AF19" s="20"/>
      <c r="AG19" s="20"/>
      <c r="AH19" s="26"/>
      <c r="AI19" s="22"/>
      <c r="AJ19" s="21"/>
      <c r="AK19" s="21"/>
      <c r="AL19" s="21"/>
    </row>
    <row r="20" spans="1:38" x14ac:dyDescent="0.25">
      <c r="A20" s="80" t="s">
        <v>52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</row>
    <row r="21" spans="1:38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</row>
    <row r="22" spans="1:38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</row>
    <row r="23" spans="1:38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</row>
    <row r="24" spans="1:3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x14ac:dyDescent="0.25">
      <c r="A25" s="28" t="s">
        <v>28</v>
      </c>
      <c r="B25" s="21" t="s">
        <v>15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5" customHeight="1" x14ac:dyDescent="0.25">
      <c r="A27" s="48" t="s">
        <v>44</v>
      </c>
      <c r="B27" s="49"/>
      <c r="C27" s="50"/>
      <c r="D27" s="59" t="s">
        <v>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42" t="s">
        <v>8</v>
      </c>
      <c r="Z27" s="42"/>
      <c r="AA27" s="42" t="s">
        <v>9</v>
      </c>
      <c r="AB27" s="42"/>
      <c r="AC27" s="42"/>
      <c r="AD27" s="42" t="s">
        <v>12</v>
      </c>
      <c r="AE27" s="42"/>
      <c r="AF27" s="42"/>
      <c r="AG27" s="42" t="s">
        <v>10</v>
      </c>
      <c r="AH27" s="42"/>
      <c r="AI27" s="42"/>
      <c r="AJ27" s="42" t="s">
        <v>11</v>
      </c>
      <c r="AK27" s="42"/>
      <c r="AL27" s="42"/>
    </row>
    <row r="28" spans="1:38" x14ac:dyDescent="0.25">
      <c r="A28" s="51"/>
      <c r="B28" s="52"/>
      <c r="C28" s="5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x14ac:dyDescent="0.25">
      <c r="A29" s="51"/>
      <c r="B29" s="52"/>
      <c r="C29" s="5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x14ac:dyDescent="0.25">
      <c r="A30" s="54"/>
      <c r="B30" s="55"/>
      <c r="C30" s="56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x14ac:dyDescent="0.25">
      <c r="A31" s="69" t="s">
        <v>45</v>
      </c>
      <c r="B31" s="70"/>
      <c r="C31" s="71"/>
      <c r="D31" s="78" t="s">
        <v>46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93">
        <v>1</v>
      </c>
      <c r="Z31" s="93"/>
      <c r="AA31" s="104">
        <v>14.4</v>
      </c>
      <c r="AB31" s="104"/>
      <c r="AC31" s="104"/>
      <c r="AD31" s="104">
        <f>Y31*AA31</f>
        <v>14.4</v>
      </c>
      <c r="AE31" s="104"/>
      <c r="AF31" s="104"/>
      <c r="AG31" s="64">
        <f>ROUND(AD31*0.2,2)</f>
        <v>2.88</v>
      </c>
      <c r="AH31" s="64"/>
      <c r="AI31" s="64"/>
      <c r="AJ31" s="64">
        <f>AD31+AG31</f>
        <v>17.28</v>
      </c>
      <c r="AK31" s="64"/>
      <c r="AL31" s="64"/>
    </row>
    <row r="32" spans="1:38" x14ac:dyDescent="0.25">
      <c r="A32" s="72"/>
      <c r="B32" s="73"/>
      <c r="C32" s="74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93"/>
      <c r="Z32" s="93"/>
      <c r="AA32" s="104"/>
      <c r="AB32" s="104"/>
      <c r="AC32" s="104"/>
      <c r="AD32" s="104"/>
      <c r="AE32" s="104"/>
      <c r="AF32" s="104"/>
      <c r="AG32" s="64"/>
      <c r="AH32" s="64"/>
      <c r="AI32" s="64"/>
      <c r="AJ32" s="64"/>
      <c r="AK32" s="64"/>
      <c r="AL32" s="64"/>
    </row>
    <row r="33" spans="1:39" ht="15.75" thickBot="1" x14ac:dyDescent="0.3">
      <c r="A33" s="75"/>
      <c r="B33" s="76"/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93"/>
      <c r="Z33" s="93"/>
      <c r="AA33" s="104"/>
      <c r="AB33" s="104"/>
      <c r="AC33" s="104"/>
      <c r="AD33" s="105"/>
      <c r="AE33" s="105"/>
      <c r="AF33" s="105"/>
      <c r="AG33" s="65"/>
      <c r="AH33" s="65"/>
      <c r="AI33" s="65"/>
      <c r="AJ33" s="65"/>
      <c r="AK33" s="65"/>
      <c r="AL33" s="65"/>
    </row>
    <row r="34" spans="1:39" ht="15.75" thickBo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1"/>
      <c r="U34" s="21"/>
      <c r="V34" s="21"/>
      <c r="W34" s="21"/>
      <c r="X34" s="29" t="s">
        <v>13</v>
      </c>
      <c r="Y34" s="21"/>
      <c r="Z34" s="21"/>
      <c r="AA34" s="106"/>
      <c r="AB34" s="106"/>
      <c r="AC34" s="106"/>
      <c r="AD34" s="107">
        <f>AD31</f>
        <v>14.4</v>
      </c>
      <c r="AE34" s="107"/>
      <c r="AF34" s="107"/>
      <c r="AG34" s="66">
        <f>AG31</f>
        <v>2.88</v>
      </c>
      <c r="AH34" s="66"/>
      <c r="AI34" s="66"/>
      <c r="AJ34" s="66">
        <f>AJ31</f>
        <v>17.28</v>
      </c>
      <c r="AK34" s="66"/>
      <c r="AL34" s="66"/>
    </row>
    <row r="35" spans="1:39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2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9" x14ac:dyDescent="0.25">
      <c r="A36" s="62" t="s">
        <v>14</v>
      </c>
      <c r="B36" s="62"/>
      <c r="C36" s="62"/>
      <c r="D36" s="62"/>
      <c r="E36" s="62"/>
      <c r="F36" s="62"/>
      <c r="G36" s="62"/>
      <c r="H36" s="63" t="str">
        <f>SUBSTITUTE(PROPER(INDEX(n_4,MID(TEXT(AJ34,n0),1,1)+1)&amp;INDEX(n0x,MID(TEXT(AJ34,n0),2,1)+1,MID(TEXT(AJ34,n0),3,1)+1)&amp;IF(-MID(TEXT(AJ34,n0),1,3),"миллиард"&amp;VLOOKUP(MID(TEXT(AJ34,n0),3,1)*AND(MID(TEXT(AJ34,n0),2,1)-1),мил,2),"")&amp;INDEX(n_4,MID(TEXT(AJ34,n0),4,1)+1)&amp;INDEX(n0x,MID(TEXT(AJ34,n0),5,1)+1,MID(TEXT(AJ34,n0),6,1)+1)&amp;IF(-MID(TEXT(AJ34,n0),4,3),"миллион"&amp;VLOOKUP(MID(TEXT(AJ34,n0),6,1)*AND(MID(TEXT(AJ34,n0),5,1)-1),мил,2),"")&amp;INDEX(n_4,MID(TEXT(AJ34,n0),7,1)+1)&amp;INDEX(n1x,MID(TEXT(AJ34,n0),8,1)+1,MID(TEXT(AJ34,n0),9,1)+1)&amp;IF(-MID(TEXT(AJ34,n0),7,3),VLOOKUP(MID(TEXT(AJ34,n0),9,1)*AND(MID(TEXT(AJ34,n0),8,1)-1),тыс,2),"")&amp;INDEX(n_4,MID(TEXT(AJ34,n0),10,1)+1)&amp;INDEX(n0x,MID(TEXT(AJ34,n0),11,1)+1,MID(TEXT(AJ34,n0),12,1)+1)),"z"," ")&amp;IF(TRUNC(TEXT(AJ34,n0)),"","Ноль ")&amp;"рубл"&amp;VLOOKUP(MOD(MAX(MOD(MID(TEXT(AJ34,n0),11,2)-11,100),9),10),{0,"ь ";1,"я ";4,"ей "},2)&amp;RIGHT(TEXT(AJ34,n0),2)&amp;" копе"&amp;VLOOKUP(MOD(MAX(MOD(RIGHT(TEXT(AJ34,n0),2)-11,100),9),10),{0,"йка";1,"йки";4,"ек"},2)</f>
        <v>Семнадцать рублей 28 копеек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9" x14ac:dyDescent="0.25">
      <c r="A37" s="21" t="s">
        <v>26</v>
      </c>
      <c r="B37" s="21"/>
      <c r="C37" s="21"/>
      <c r="D37" s="21"/>
      <c r="E37" s="21"/>
      <c r="F37" s="21"/>
      <c r="G37" s="21"/>
      <c r="H37" s="81" t="str">
        <f>SUBSTITUTE(PROPER(INDEX(n_4,MID(TEXT(AG34,n0),1,1)+1)&amp;INDEX(n0x,MID(TEXT(AG34,n0),2,1)+1,MID(TEXT(AG34,n0),3,1)+1)&amp;IF(-MID(TEXT(AG34,n0),1,3),"миллиард"&amp;VLOOKUP(MID(TEXT(AG34,n0),3,1)*AND(MID(TEXT(AG34,n0),2,1)-1),мил,2),"")&amp;INDEX(n_4,MID(TEXT(AG34,n0),4,1)+1)&amp;INDEX(n0x,MID(TEXT(AG34,n0),5,1)+1,MID(TEXT(AG34,n0),6,1)+1)&amp;IF(-MID(TEXT(AG34,n0),4,3),"миллион"&amp;VLOOKUP(MID(TEXT(AG34,n0),6,1)*AND(MID(TEXT(AG34,n0),5,1)-1),мил,2),"")&amp;INDEX(n_4,MID(TEXT(AG34,n0),7,1)+1)&amp;INDEX(n1x,MID(TEXT(AG34,n0),8,1)+1,MID(TEXT(AG34,n0),9,1)+1)&amp;IF(-MID(TEXT(AG34,n0),7,3),VLOOKUP(MID(TEXT(AG34,n0),9,1)*AND(MID(TEXT(AG34,n0),8,1)-1),тыс,2),"")&amp;INDEX(n_4,MID(TEXT(AG34,n0),10,1)+1)&amp;INDEX(n0x,MID(TEXT(AG34,n0),11,1)+1,MID(TEXT(AG34,n0),12,1)+1)),"z"," ")&amp;IF(TRUNC(TEXT(AG34,n0)),"","Ноль ")&amp;"рубл"&amp;VLOOKUP(MOD(MAX(MOD(MID(TEXT(AG34,n0),11,2)-11,100),9),10),{0,"ь ";1,"я ";4,"ей "},2)&amp;RIGHT(TEXT(AG34,n0),2)&amp;" копе"&amp;VLOOKUP(MOD(MAX(MOD(RIGHT(TEXT(AG34,n0),2)-11,100),9),10),{0,"йка";1,"йки";4,"ек"},2)</f>
        <v>Два рубля 88 копеек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</row>
    <row r="38" spans="1:39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9" ht="15" customHeight="1" x14ac:dyDescent="0.25">
      <c r="A39" s="28" t="s">
        <v>29</v>
      </c>
      <c r="B39" s="21" t="s">
        <v>16</v>
      </c>
      <c r="C39" s="21"/>
      <c r="D39" s="21"/>
      <c r="E39" s="21"/>
      <c r="F39" s="21"/>
      <c r="G39" s="21"/>
      <c r="H39" s="21"/>
      <c r="I39" s="30"/>
      <c r="J39" s="30"/>
      <c r="K39" s="30"/>
      <c r="L39" s="30"/>
      <c r="M39" s="30"/>
      <c r="N39" s="30"/>
      <c r="O39" s="30"/>
      <c r="P39" s="33" t="s">
        <v>43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4"/>
      <c r="AD39" s="34"/>
      <c r="AE39" s="30"/>
      <c r="AF39" s="30"/>
      <c r="AG39" s="30"/>
      <c r="AH39" s="30"/>
      <c r="AI39" s="30"/>
      <c r="AJ39" s="30"/>
      <c r="AK39" s="30"/>
      <c r="AL39" s="30"/>
      <c r="AM39" s="32"/>
    </row>
    <row r="40" spans="1:39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5.2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spans="1:39" ht="11.25" customHeight="1" x14ac:dyDescent="0.25">
      <c r="A42" s="21"/>
      <c r="B42" s="21"/>
      <c r="C42" s="21"/>
      <c r="D42" s="21"/>
      <c r="E42" s="21"/>
      <c r="F42" s="24" t="s"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1"/>
      <c r="V42" s="21"/>
      <c r="W42" s="21"/>
      <c r="X42" s="21"/>
      <c r="Y42" s="24" t="s">
        <v>1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9" ht="9" customHeight="1" x14ac:dyDescent="0.25">
      <c r="A43" s="3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9" s="41" customFormat="1" ht="27" customHeight="1" x14ac:dyDescent="0.25">
      <c r="A44" s="94" t="s">
        <v>51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37"/>
      <c r="T44" s="39"/>
      <c r="U44" s="40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40"/>
    </row>
    <row r="45" spans="1:39" x14ac:dyDescent="0.25">
      <c r="A45" s="97" t="s">
        <v>50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22"/>
      <c r="U45" s="13"/>
      <c r="V45" s="13"/>
      <c r="W45" s="13"/>
      <c r="X45" s="13"/>
      <c r="Y45" s="13"/>
      <c r="Z45" s="13"/>
      <c r="AA45" s="13" t="s">
        <v>19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9" ht="15" customHeight="1" x14ac:dyDescent="0.25">
      <c r="A46" s="36"/>
      <c r="B46" s="3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22"/>
      <c r="U46" s="1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3" t="s">
        <v>17</v>
      </c>
      <c r="AJ46" s="13"/>
      <c r="AK46" s="13"/>
      <c r="AL46" s="13"/>
    </row>
    <row r="47" spans="1:39" x14ac:dyDescent="0.25">
      <c r="A47" s="98"/>
      <c r="B47" s="98"/>
      <c r="C47" s="98"/>
      <c r="D47" s="98"/>
      <c r="E47" s="98"/>
      <c r="F47" s="98"/>
      <c r="G47" s="98"/>
      <c r="H47" s="36"/>
      <c r="I47" s="36"/>
      <c r="J47" s="36"/>
      <c r="K47" s="99" t="s">
        <v>47</v>
      </c>
      <c r="L47" s="99"/>
      <c r="M47" s="99"/>
      <c r="N47" s="99"/>
      <c r="O47" s="99"/>
      <c r="P47" s="99"/>
      <c r="Q47" s="99"/>
      <c r="R47" s="99"/>
      <c r="S47" s="36"/>
      <c r="T47" s="2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9" ht="15" customHeight="1" x14ac:dyDescent="0.25">
      <c r="A48" s="21"/>
      <c r="B48" s="21"/>
      <c r="C48" s="21"/>
      <c r="D48" s="21"/>
      <c r="E48" s="21" t="s">
        <v>18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13"/>
      <c r="V48" s="13"/>
      <c r="W48" s="13"/>
      <c r="X48" s="13"/>
      <c r="Y48" s="13"/>
      <c r="Z48" s="13" t="s">
        <v>18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9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</row>
    <row r="50" spans="1:39" x14ac:dyDescent="0.25">
      <c r="A50" s="1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9" x14ac:dyDescent="0.25">
      <c r="A51" s="1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9" x14ac:dyDescent="0.25">
      <c r="A52" s="79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21"/>
      <c r="S52" s="22"/>
      <c r="T52" s="22"/>
      <c r="U52" s="21"/>
      <c r="V52" s="100" t="s">
        <v>33</v>
      </c>
      <c r="W52" s="100"/>
      <c r="X52" s="100"/>
      <c r="Y52" s="100"/>
      <c r="Z52" s="100"/>
      <c r="AA52" s="100"/>
      <c r="AB52" s="100"/>
      <c r="AC52" s="100"/>
      <c r="AD52" s="100"/>
      <c r="AE52" s="100"/>
      <c r="AF52" s="46">
        <f>S16</f>
        <v>0</v>
      </c>
      <c r="AG52" s="46"/>
      <c r="AH52" s="46"/>
      <c r="AI52" s="46"/>
      <c r="AJ52" s="46"/>
      <c r="AK52" s="46"/>
      <c r="AL52" s="46"/>
    </row>
    <row r="53" spans="1:39" ht="17.2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4" t="s">
        <v>6</v>
      </c>
      <c r="AF53" s="13"/>
      <c r="AG53" s="43"/>
      <c r="AH53" s="44"/>
      <c r="AI53" s="44"/>
      <c r="AJ53" s="44"/>
      <c r="AK53" s="44"/>
      <c r="AL53" s="44"/>
    </row>
    <row r="54" spans="1:39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21"/>
      <c r="S54" s="22"/>
      <c r="T54" s="22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9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21"/>
      <c r="S55" s="22"/>
      <c r="T55" s="22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9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9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9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9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9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9" ht="33" customHeight="1" x14ac:dyDescent="0.25">
      <c r="A61" s="24" t="s">
        <v>25</v>
      </c>
      <c r="B61" s="21"/>
      <c r="C61" s="21"/>
      <c r="D61" s="21"/>
      <c r="E61" s="21"/>
      <c r="F61" s="21"/>
      <c r="G61" s="21"/>
      <c r="H61" s="21"/>
      <c r="I61" s="45">
        <f>V2</f>
        <v>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1:39" ht="36" customHeight="1" x14ac:dyDescent="0.25">
      <c r="A62" s="24"/>
      <c r="B62" s="21"/>
      <c r="C62" s="21"/>
      <c r="D62" s="21"/>
      <c r="E62" s="21"/>
      <c r="F62" s="21"/>
      <c r="G62" s="21"/>
      <c r="H62" s="21"/>
      <c r="I62" s="57">
        <f>V8</f>
        <v>0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39" x14ac:dyDescent="0.25">
      <c r="A63" s="21"/>
      <c r="B63" s="21"/>
      <c r="C63" s="21"/>
      <c r="D63" s="21"/>
      <c r="E63" s="21"/>
      <c r="F63" s="21"/>
      <c r="G63" s="21"/>
      <c r="H63" s="21"/>
      <c r="I63" s="58" t="s">
        <v>41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</row>
    <row r="64" spans="1:39" x14ac:dyDescent="0.25">
      <c r="A64" s="21" t="s">
        <v>40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60">
        <f>W19</f>
        <v>0</v>
      </c>
      <c r="V64" s="60"/>
      <c r="W64" s="60"/>
      <c r="X64" s="60"/>
      <c r="Y64" s="60"/>
      <c r="Z64" s="60"/>
      <c r="AA64" s="21" t="s">
        <v>30</v>
      </c>
      <c r="AB64" s="61">
        <f>P19</f>
        <v>0</v>
      </c>
      <c r="AC64" s="61"/>
      <c r="AD64" s="61"/>
      <c r="AE64" s="61"/>
      <c r="AF64" s="61"/>
      <c r="AG64" s="61"/>
      <c r="AH64" s="20"/>
      <c r="AI64" s="20"/>
      <c r="AJ64" s="20"/>
      <c r="AK64" s="20"/>
      <c r="AL64" s="26"/>
    </row>
    <row r="65" spans="1:38" x14ac:dyDescent="0.25">
      <c r="A65" s="47" t="s">
        <v>53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</row>
    <row r="66" spans="1:38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</row>
    <row r="67" spans="1:38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</row>
    <row r="68" spans="1:38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</row>
    <row r="69" spans="1:38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  <c r="T69" s="22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ht="15" customHeight="1" x14ac:dyDescent="0.25">
      <c r="A70" s="48" t="s">
        <v>44</v>
      </c>
      <c r="B70" s="49"/>
      <c r="C70" s="50"/>
      <c r="D70" s="59" t="s">
        <v>7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42" t="s">
        <v>8</v>
      </c>
      <c r="Z70" s="42"/>
      <c r="AA70" s="42" t="s">
        <v>9</v>
      </c>
      <c r="AB70" s="42"/>
      <c r="AC70" s="42"/>
      <c r="AD70" s="42" t="s">
        <v>12</v>
      </c>
      <c r="AE70" s="42"/>
      <c r="AF70" s="42"/>
      <c r="AG70" s="42" t="s">
        <v>10</v>
      </c>
      <c r="AH70" s="42"/>
      <c r="AI70" s="42"/>
      <c r="AJ70" s="42" t="s">
        <v>11</v>
      </c>
      <c r="AK70" s="42"/>
      <c r="AL70" s="42"/>
    </row>
    <row r="71" spans="1:38" x14ac:dyDescent="0.25">
      <c r="A71" s="51"/>
      <c r="B71" s="52"/>
      <c r="C71" s="53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</row>
    <row r="72" spans="1:38" x14ac:dyDescent="0.25">
      <c r="A72" s="51"/>
      <c r="B72" s="52"/>
      <c r="C72" s="53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</row>
    <row r="73" spans="1:38" x14ac:dyDescent="0.25">
      <c r="A73" s="54"/>
      <c r="B73" s="55"/>
      <c r="C73" s="56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</row>
    <row r="74" spans="1:38" x14ac:dyDescent="0.25">
      <c r="A74" s="69" t="s">
        <v>45</v>
      </c>
      <c r="B74" s="70"/>
      <c r="C74" s="71"/>
      <c r="D74" s="78" t="s">
        <v>46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64">
        <f>Y31</f>
        <v>1</v>
      </c>
      <c r="Z74" s="64"/>
      <c r="AA74" s="104">
        <v>14.4</v>
      </c>
      <c r="AB74" s="104"/>
      <c r="AC74" s="104"/>
      <c r="AD74" s="104">
        <f>Y74*AA74</f>
        <v>14.4</v>
      </c>
      <c r="AE74" s="104"/>
      <c r="AF74" s="104"/>
      <c r="AG74" s="64">
        <f>ROUND(AD74*0.2,2)</f>
        <v>2.88</v>
      </c>
      <c r="AH74" s="64"/>
      <c r="AI74" s="64"/>
      <c r="AJ74" s="64">
        <f>AD74+AG74</f>
        <v>17.28</v>
      </c>
      <c r="AK74" s="64"/>
      <c r="AL74" s="64"/>
    </row>
    <row r="75" spans="1:38" x14ac:dyDescent="0.25">
      <c r="A75" s="72"/>
      <c r="B75" s="73"/>
      <c r="C75" s="74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64"/>
      <c r="Z75" s="64"/>
      <c r="AA75" s="104"/>
      <c r="AB75" s="104"/>
      <c r="AC75" s="104"/>
      <c r="AD75" s="104"/>
      <c r="AE75" s="104"/>
      <c r="AF75" s="104"/>
      <c r="AG75" s="64"/>
      <c r="AH75" s="64"/>
      <c r="AI75" s="64"/>
      <c r="AJ75" s="64"/>
      <c r="AK75" s="64"/>
      <c r="AL75" s="64"/>
    </row>
    <row r="76" spans="1:38" ht="15.75" thickBot="1" x14ac:dyDescent="0.3">
      <c r="A76" s="75"/>
      <c r="B76" s="76"/>
      <c r="C76" s="77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64"/>
      <c r="Z76" s="64"/>
      <c r="AA76" s="104"/>
      <c r="AB76" s="104"/>
      <c r="AC76" s="104"/>
      <c r="AD76" s="105"/>
      <c r="AE76" s="105"/>
      <c r="AF76" s="105"/>
      <c r="AG76" s="65"/>
      <c r="AH76" s="65"/>
      <c r="AI76" s="65"/>
      <c r="AJ76" s="65"/>
      <c r="AK76" s="65"/>
      <c r="AL76" s="65"/>
    </row>
    <row r="77" spans="1:38" ht="15.75" thickBot="1" x14ac:dyDescent="0.3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1"/>
      <c r="U77" s="21"/>
      <c r="V77" s="24"/>
      <c r="W77" s="21"/>
      <c r="X77" s="29" t="s">
        <v>13</v>
      </c>
      <c r="Y77" s="21"/>
      <c r="Z77" s="21"/>
      <c r="AA77" s="106"/>
      <c r="AB77" s="106"/>
      <c r="AC77" s="106"/>
      <c r="AD77" s="107">
        <f>AD74</f>
        <v>14.4</v>
      </c>
      <c r="AE77" s="107"/>
      <c r="AF77" s="107"/>
      <c r="AG77" s="66">
        <f>AG74</f>
        <v>2.88</v>
      </c>
      <c r="AH77" s="66"/>
      <c r="AI77" s="66"/>
      <c r="AJ77" s="66">
        <f>AJ74</f>
        <v>17.28</v>
      </c>
      <c r="AK77" s="66"/>
      <c r="AL77" s="66"/>
    </row>
    <row r="78" spans="1:3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  <c r="T78" s="22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x14ac:dyDescent="0.25">
      <c r="A79" s="62" t="s">
        <v>14</v>
      </c>
      <c r="B79" s="62"/>
      <c r="C79" s="62"/>
      <c r="D79" s="62"/>
      <c r="E79" s="62"/>
      <c r="F79" s="62"/>
      <c r="G79" s="62"/>
      <c r="H79" s="63" t="str">
        <f>SUBSTITUTE(PROPER(INDEX(n_4,MID(TEXT(AJ77,n0),1,1)+1)&amp;INDEX(n0x,MID(TEXT(AJ77,n0),2,1)+1,MID(TEXT(AJ77,n0),3,1)+1)&amp;IF(-MID(TEXT(AJ77,n0),1,3),"миллиард"&amp;VLOOKUP(MID(TEXT(AJ77,n0),3,1)*AND(MID(TEXT(AJ77,n0),2,1)-1),мил,2),"")&amp;INDEX(n_4,MID(TEXT(AJ77,n0),4,1)+1)&amp;INDEX(n0x,MID(TEXT(AJ77,n0),5,1)+1,MID(TEXT(AJ77,n0),6,1)+1)&amp;IF(-MID(TEXT(AJ77,n0),4,3),"миллион"&amp;VLOOKUP(MID(TEXT(AJ77,n0),6,1)*AND(MID(TEXT(AJ77,n0),5,1)-1),мил,2),"")&amp;INDEX(n_4,MID(TEXT(AJ77,n0),7,1)+1)&amp;INDEX(n1x,MID(TEXT(AJ77,n0),8,1)+1,MID(TEXT(AJ77,n0),9,1)+1)&amp;IF(-MID(TEXT(AJ77,n0),7,3),VLOOKUP(MID(TEXT(AJ77,n0),9,1)*AND(MID(TEXT(AJ77,n0),8,1)-1),тыс,2),"")&amp;INDEX(n_4,MID(TEXT(AJ77,n0),10,1)+1)&amp;INDEX(n0x,MID(TEXT(AJ77,n0),11,1)+1,MID(TEXT(AJ77,n0),12,1)+1)),"z"," ")&amp;IF(TRUNC(TEXT(AJ77,n0)),"","Ноль ")&amp;"рубл"&amp;VLOOKUP(MOD(MAX(MOD(MID(TEXT(AJ77,n0),11,2)-11,100),9),10),{0,"ь ";1,"я ";4,"ей "},2)&amp;RIGHT(TEXT(AJ77,n0),2)&amp;" копе"&amp;VLOOKUP(MOD(MAX(MOD(RIGHT(TEXT(AJ77,n0),2)-11,100),9),10),{0,"йка";1,"йки";4,"ек"},2)</f>
        <v>Семнадцать рублей 28 копеек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1:38" x14ac:dyDescent="0.25">
      <c r="A80" s="62" t="s">
        <v>26</v>
      </c>
      <c r="B80" s="62"/>
      <c r="C80" s="62"/>
      <c r="D80" s="62"/>
      <c r="E80" s="62"/>
      <c r="F80" s="62"/>
      <c r="G80" s="62"/>
      <c r="H80" s="81" t="str">
        <f>SUBSTITUTE(PROPER(INDEX(n_4,MID(TEXT(AG77,n0),1,1)+1)&amp;INDEX(n0x,MID(TEXT(AG77,n0),2,1)+1,MID(TEXT(AG77,n0),3,1)+1)&amp;IF(-MID(TEXT(AG77,n0),1,3),"миллиард"&amp;VLOOKUP(MID(TEXT(AG77,n0),3,1)*AND(MID(TEXT(AG77,n0),2,1)-1),мил,2),"")&amp;INDEX(n_4,MID(TEXT(AG77,n0),4,1)+1)&amp;INDEX(n0x,MID(TEXT(AG77,n0),5,1)+1,MID(TEXT(AG77,n0),6,1)+1)&amp;IF(-MID(TEXT(AG77,n0),4,3),"миллион"&amp;VLOOKUP(MID(TEXT(AG77,n0),6,1)*AND(MID(TEXT(AG77,n0),5,1)-1),мил,2),"")&amp;INDEX(n_4,MID(TEXT(AG77,n0),7,1)+1)&amp;INDEX(n1x,MID(TEXT(AG77,n0),8,1)+1,MID(TEXT(AG77,n0),9,1)+1)&amp;IF(-MID(TEXT(AG77,n0),7,3),VLOOKUP(MID(TEXT(AG77,n0),9,1)*AND(MID(TEXT(AG77,n0),8,1)-1),тыс,2),"")&amp;INDEX(n_4,MID(TEXT(AG77,n0),10,1)+1)&amp;INDEX(n0x,MID(TEXT(AG77,n0),11,1)+1,MID(TEXT(AG77,n0),12,1)+1)),"z"," ")&amp;IF(TRUNC(TEXT(AG77,n0)),"","Ноль ")&amp;"рубл"&amp;VLOOKUP(MOD(MAX(MOD(MID(TEXT(AG77,n0),11,2)-11,100),9),10),{0,"ь ";1,"я ";4,"ей "},2)&amp;RIGHT(TEXT(AG77,n0),2)&amp;" копе"&amp;VLOOKUP(MOD(MAX(MOD(RIGHT(TEXT(AG77,n0),2)-11,100),9),10),{0,"йка";1,"йки";4,"ек"},2)</f>
        <v>Два рубля 88 копеек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</row>
    <row r="81" spans="1:3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x14ac:dyDescent="0.25">
      <c r="A82" s="21" t="s">
        <v>32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2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x14ac:dyDescent="0.25">
      <c r="A83" s="21" t="s">
        <v>31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2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x14ac:dyDescent="0.25">
      <c r="A84" s="21" t="s">
        <v>36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  <c r="T84" s="22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x14ac:dyDescent="0.25">
      <c r="A85" s="21" t="s">
        <v>37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  <c r="T85" s="22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x14ac:dyDescent="0.25">
      <c r="A86" s="36" t="s">
        <v>48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22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x14ac:dyDescent="0.25">
      <c r="A87" s="36" t="s">
        <v>49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22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</row>
    <row r="88" spans="1:38" x14ac:dyDescent="0.25">
      <c r="A88" s="95" t="s">
        <v>50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22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96" t="s">
        <v>47</v>
      </c>
      <c r="AG88" s="96"/>
      <c r="AH88" s="96"/>
      <c r="AI88" s="96"/>
      <c r="AJ88" s="96"/>
      <c r="AK88" s="96"/>
      <c r="AL88" s="96"/>
    </row>
    <row r="89" spans="1:38" x14ac:dyDescent="0.25">
      <c r="A89" s="21" t="s">
        <v>18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2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5"/>
      <c r="T93" s="1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5"/>
      <c r="T94" s="1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T95" s="1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5"/>
      <c r="T98" s="1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5"/>
      <c r="T99" s="1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</sheetData>
  <sheetProtection password="CE28" sheet="1" objects="1" scenarios="1" formatCells="0" formatRows="0" selectLockedCells="1"/>
  <mergeCells count="76">
    <mergeCell ref="A88:S88"/>
    <mergeCell ref="U88:AE88"/>
    <mergeCell ref="AF88:AL88"/>
    <mergeCell ref="A45:S45"/>
    <mergeCell ref="A47:G47"/>
    <mergeCell ref="K47:R47"/>
    <mergeCell ref="V52:AE52"/>
    <mergeCell ref="A49:AM49"/>
    <mergeCell ref="V46:AH46"/>
    <mergeCell ref="A80:G80"/>
    <mergeCell ref="H80:AL80"/>
    <mergeCell ref="AG74:AI76"/>
    <mergeCell ref="AD77:AF77"/>
    <mergeCell ref="AG77:AI77"/>
    <mergeCell ref="A36:G36"/>
    <mergeCell ref="D31:X33"/>
    <mergeCell ref="V1:AL1"/>
    <mergeCell ref="P19:T19"/>
    <mergeCell ref="W19:AC19"/>
    <mergeCell ref="A1:Q13"/>
    <mergeCell ref="V2:AL3"/>
    <mergeCell ref="V5:AL6"/>
    <mergeCell ref="V7:AL7"/>
    <mergeCell ref="V8:AL14"/>
    <mergeCell ref="S16:Y16"/>
    <mergeCell ref="B18:C18"/>
    <mergeCell ref="E18:J18"/>
    <mergeCell ref="M17:AA17"/>
    <mergeCell ref="AG34:AI34"/>
    <mergeCell ref="AJ31:AL33"/>
    <mergeCell ref="V4:AD4"/>
    <mergeCell ref="O16:R16"/>
    <mergeCell ref="A74:C76"/>
    <mergeCell ref="D74:X76"/>
    <mergeCell ref="Y74:Z76"/>
    <mergeCell ref="AA74:AC76"/>
    <mergeCell ref="AD74:AF76"/>
    <mergeCell ref="A52:Q59"/>
    <mergeCell ref="AD34:AF34"/>
    <mergeCell ref="A31:C33"/>
    <mergeCell ref="A20:AL23"/>
    <mergeCell ref="AA27:AC30"/>
    <mergeCell ref="AJ27:AL30"/>
    <mergeCell ref="AG27:AI30"/>
    <mergeCell ref="A27:C30"/>
    <mergeCell ref="D27:X30"/>
    <mergeCell ref="A79:G79"/>
    <mergeCell ref="H79:AL79"/>
    <mergeCell ref="AJ74:AL76"/>
    <mergeCell ref="AJ77:AL77"/>
    <mergeCell ref="AJ70:AL73"/>
    <mergeCell ref="A65:AL68"/>
    <mergeCell ref="A70:C73"/>
    <mergeCell ref="I62:AL62"/>
    <mergeCell ref="I63:AL63"/>
    <mergeCell ref="D70:X73"/>
    <mergeCell ref="Y70:Z73"/>
    <mergeCell ref="AA70:AC73"/>
    <mergeCell ref="AD70:AF73"/>
    <mergeCell ref="AG70:AI73"/>
    <mergeCell ref="U64:Z64"/>
    <mergeCell ref="AB64:AG64"/>
    <mergeCell ref="Y27:Z30"/>
    <mergeCell ref="AD27:AF30"/>
    <mergeCell ref="AG53:AL53"/>
    <mergeCell ref="I61:AL61"/>
    <mergeCell ref="AF52:AL52"/>
    <mergeCell ref="H37:AL37"/>
    <mergeCell ref="H36:AL36"/>
    <mergeCell ref="Y31:Z33"/>
    <mergeCell ref="AA31:AC33"/>
    <mergeCell ref="AD31:AF33"/>
    <mergeCell ref="AG31:AI33"/>
    <mergeCell ref="AJ34:AL34"/>
    <mergeCell ref="A44:R44"/>
    <mergeCell ref="V44:AL44"/>
  </mergeCells>
  <printOptions horizontalCentered="1"/>
  <pageMargins left="0.70866141732283472" right="0.43307086614173229" top="0.55118110236220474" bottom="0.55118110236220474" header="0" footer="0"/>
  <pageSetup paperSize="9" scale="98" fitToHeight="0" orientation="portrait" blackAndWhite="1" r:id="rId1"/>
  <headerFooter differentFirst="1"/>
  <rowBreaks count="1" manualBreakCount="1">
    <brk id="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20</v>
      </c>
    </row>
    <row r="2" spans="2:17" x14ac:dyDescent="0.2">
      <c r="B2" s="2" t="s">
        <v>21</v>
      </c>
    </row>
    <row r="3" spans="2:17" x14ac:dyDescent="0.2">
      <c r="C3" s="2"/>
    </row>
    <row r="4" spans="2:17" s="6" customFormat="1" x14ac:dyDescent="0.2">
      <c r="B4" s="4" t="s">
        <v>22</v>
      </c>
      <c r="C4" s="5" t="s">
        <v>23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24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510138.82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Пятьсот десять тысяч сто тридцать восемь рублей 82 копейки</v>
      </c>
    </row>
    <row r="19" spans="2:14" x14ac:dyDescent="0.2">
      <c r="B19" s="7">
        <f ca="1">ROUND((RAND()*10000000),2)</f>
        <v>7574584.04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пятьсот семьдесят четыре тысячи пятьсот восемьдесят четыре рубля 04 копейки</v>
      </c>
    </row>
    <row r="20" spans="2:14" x14ac:dyDescent="0.2">
      <c r="B20" s="7">
        <f ca="1">ROUND((RAND()*100000000),2)</f>
        <v>96163787.019999996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Девяносто шесть миллионов сто шестьдесят три тысячи семьсот восемьдесят семь рублей 02 копейки</v>
      </c>
    </row>
    <row r="21" spans="2:14" x14ac:dyDescent="0.2">
      <c r="B21" s="7">
        <f ca="1">ROUND((RAND()*1000000000),2)</f>
        <v>465735197.75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Четыреста шестьдесят пять миллионов семьсот тридцать пять тысяч сто девяносто семь рублей 75 копеек</v>
      </c>
    </row>
    <row r="22" spans="2:14" x14ac:dyDescent="0.2">
      <c r="B22" s="7">
        <f ca="1">ROUND((RAND()*1000000000000),2)</f>
        <v>166788413981.13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Сто шестьдесят шесть миллиардов семьсот восемьдесят восемь миллионов четыреста тринадцать тысяч девятьсот восемьдесят один рубль 13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2022-12-30T07:03:34Z</cp:lastPrinted>
  <dcterms:created xsi:type="dcterms:W3CDTF">2021-04-16T08:52:42Z</dcterms:created>
  <dcterms:modified xsi:type="dcterms:W3CDTF">2023-08-14T12:16:34Z</dcterms:modified>
</cp:coreProperties>
</file>