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<sst xmlns="http://schemas.openxmlformats.org/spreadsheetml/2006/main" count="74" uniqueCount="53">
  <si>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</si>
  <si>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</si>
  <si>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</si>
  <si>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</si>
  <si>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</si>
  <si>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</si>
  <si>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</si>
  <si>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</si>
  <si>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</si>
  <si>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</si>
  <si>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</si>
  <si>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</si>
  <si>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</si>
  <si>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</si>
  <si>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</si>
  <si>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</si>
  <si>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</si>
  <si>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</si>
  <si>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</si>
  <si>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</si>
  <si>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</si>
  <si>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</si>
  <si>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</si>
  <si>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</si>
  <si>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</si>
  <si>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</si>
  <si>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</si>
  <si>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</si>
  <si>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</si>
  <si>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</si>
  <si>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</si>
  <si>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</si>
  <si>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</si>
  <si>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</si>
  <si>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</si>
  <si>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</si>
  <si>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</si>
  <si>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</si>
  <si>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</si>
  <si>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</si>
  <si>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</si>
  <si>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</si>
  <si>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</si>
  <si>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Госпромнадзор
220108, г. Минск, ул. Казинца, 86/1
p/с: BY61AKBB36429000032530000000
БИК: AKBBBY2X
ЦБУ № 527 ОАО "АСБ Беларусбанк"
УНП 100061974 ОКПО 00015482</t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</si>
  <si>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</si>
  <si>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</si>
  <si>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</si>
  <si>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</si>
  <si>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</si>
  <si>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>С.И.Трубельник</t>
  </si>
  <si>
    <t>В.В.Шарко</t>
  </si>
  <si>
    <t>Заместитель начальника Солигорского межрайонного отдела 
Минского областного управления Госпромнадзора</t>
  </si>
  <si>
    <t>Начальник Солигорского межрайонного 
отдела Минского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</si>
</sst>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8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/>
      <protection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60960</xdr:colOff>
      <xdr:row>58</xdr:row>
      <xdr:rowOff>7620</xdr:rowOff>
    </xdr:from>
    <xdr:to>
      <xdr:col>29</xdr:col>
      <xdr:colOff>243923</xdr:colOff>
      <xdr:row>65</xdr:row>
      <xdr:rowOff>18229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6100" y="13464540"/>
          <a:ext cx="1920323" cy="1466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123825</xdr:rowOff>
    </xdr:from>
    <xdr:to>
      <xdr:col>18</xdr:col>
      <xdr:colOff>62345</xdr:colOff>
      <xdr:row>65</xdr:row>
      <xdr:rowOff>66675</xdr:rowOff>
    </xdr:to>
    <xdr:pic>
      <xdr:nvPicPr>
        <xdr:cNvPr id="3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695" t="24725" r="46933" b="60368"/>
        <a:stretch>
          <a:fillRect/>
        </a:stretch>
      </xdr:blipFill>
      <xdr:spPr bwMode="auto">
        <a:xfrm>
          <a:off x="0" y="14525625"/>
          <a:ext cx="287222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AM66" sqref="AM66"/>
    </sheetView>
  </sheetViews>
  <sheetFormatPr defaultColWidth="2.28515625" defaultRowHeight="15" x14ac:dyDescent="0.25"/>
  <cols>
    <col min="1" max="1" width="2.140625" style="16" customWidth="1"/>
    <col min="2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83" t="s">
        <v>42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20"/>
      <c r="Q1" s="20"/>
      <c r="R1" s="20"/>
      <c r="S1" s="20"/>
      <c r="T1" s="20"/>
      <c r="U1" s="19"/>
      <c r="V1" s="69" t="s">
        <v>1</v>
      </c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</row>
    <row r="2" spans="1:38" ht="18" customHeight="1" x14ac:dyDescent="0.25">
      <c r="A2" s="84" t="s">
        <v>43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20"/>
      <c r="U2" s="19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</row>
    <row r="3" spans="1:38" ht="18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20"/>
      <c r="U3" s="19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</row>
    <row r="4" spans="1:38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20"/>
      <c r="U4" s="19"/>
      <c r="V4" s="89" t="s">
        <v>25</v>
      </c>
      <c r="W4" s="89"/>
      <c r="X4" s="89"/>
      <c r="Y4" s="89"/>
      <c r="Z4" s="89"/>
      <c r="AA4" s="89"/>
      <c r="AB4" s="89"/>
      <c r="AC4" s="89"/>
      <c r="AD4" s="89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20"/>
      <c r="U5" s="19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</row>
    <row r="6" spans="1:38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20"/>
      <c r="U6" s="19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</row>
    <row r="7" spans="1:38" x14ac:dyDescent="0.2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20"/>
      <c r="U7" s="19"/>
      <c r="V7" s="74" t="s">
        <v>26</v>
      </c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</row>
    <row r="8" spans="1:38" ht="46.5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20"/>
      <c r="U8" s="19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</row>
    <row r="9" spans="1:38" x14ac:dyDescent="0.2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20"/>
      <c r="U9" s="19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90" t="s">
        <v>2</v>
      </c>
      <c r="P11" s="90"/>
      <c r="Q11" s="90"/>
      <c r="R11" s="90"/>
      <c r="S11" s="76"/>
      <c r="T11" s="76"/>
      <c r="U11" s="76"/>
      <c r="V11" s="76"/>
      <c r="W11" s="76"/>
      <c r="X11" s="76"/>
      <c r="Y11" s="7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60" t="s">
        <v>3</v>
      </c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59"/>
      <c r="C13" s="59"/>
      <c r="D13" s="23" t="s">
        <v>4</v>
      </c>
      <c r="E13" s="59"/>
      <c r="F13" s="59"/>
      <c r="G13" s="59"/>
      <c r="H13" s="59"/>
      <c r="I13" s="59"/>
      <c r="J13" s="59"/>
      <c r="K13" s="36"/>
      <c r="L13" s="86" t="s">
        <v>44</v>
      </c>
      <c r="M13" s="86"/>
      <c r="N13" s="86"/>
      <c r="O13" s="86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85" t="s">
        <v>29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70"/>
      <c r="Q14" s="70"/>
      <c r="R14" s="70"/>
      <c r="S14" s="70"/>
      <c r="T14" s="70"/>
      <c r="U14" s="21" t="s">
        <v>5</v>
      </c>
      <c r="V14" s="21"/>
      <c r="W14" s="71"/>
      <c r="X14" s="71"/>
      <c r="Y14" s="71"/>
      <c r="Z14" s="71"/>
      <c r="AA14" s="71"/>
      <c r="AB14" s="71"/>
      <c r="AC14" s="71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88" t="s">
        <v>48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64" t="s">
        <v>33</v>
      </c>
      <c r="B17" s="65"/>
      <c r="C17" s="65"/>
      <c r="D17" s="66" t="s">
        <v>6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5" t="s">
        <v>7</v>
      </c>
      <c r="Z17" s="65"/>
      <c r="AA17" s="65" t="s">
        <v>36</v>
      </c>
      <c r="AB17" s="65"/>
      <c r="AC17" s="65"/>
      <c r="AD17" s="65" t="s">
        <v>37</v>
      </c>
      <c r="AE17" s="65"/>
      <c r="AF17" s="65"/>
      <c r="AG17" s="65" t="s">
        <v>38</v>
      </c>
      <c r="AH17" s="65"/>
      <c r="AI17" s="65"/>
      <c r="AJ17" s="65" t="s">
        <v>39</v>
      </c>
      <c r="AK17" s="65"/>
      <c r="AL17" s="93"/>
    </row>
    <row r="18" spans="1:39" ht="51.75" customHeight="1" thickBot="1" x14ac:dyDescent="0.3">
      <c r="A18" s="91" t="s">
        <v>34</v>
      </c>
      <c r="B18" s="92"/>
      <c r="C18" s="92"/>
      <c r="D18" s="77" t="s">
        <v>35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63">
        <v>1</v>
      </c>
      <c r="Z18" s="63"/>
      <c r="AA18" s="50">
        <v>14.4</v>
      </c>
      <c r="AB18" s="50"/>
      <c r="AC18" s="50"/>
      <c r="AD18" s="50">
        <f>Y18*AA18</f>
        <v>14.4</v>
      </c>
      <c r="AE18" s="50"/>
      <c r="AF18" s="50"/>
      <c r="AG18" s="50">
        <f>ROUND(AD18*0.2,2)</f>
        <v>2.88</v>
      </c>
      <c r="AH18" s="50"/>
      <c r="AI18" s="50"/>
      <c r="AJ18" s="50">
        <f>AD18+AG18</f>
        <v>17.28</v>
      </c>
      <c r="AK18" s="50"/>
      <c r="AL18" s="62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61">
        <f>AD18</f>
        <v>14.4</v>
      </c>
      <c r="AE19" s="61"/>
      <c r="AF19" s="61"/>
      <c r="AG19" s="61">
        <f>AG18</f>
        <v>2.88</v>
      </c>
      <c r="AH19" s="61"/>
      <c r="AI19" s="61"/>
      <c r="AJ19" s="61">
        <f>AJ18</f>
        <v>17.28</v>
      </c>
      <c r="AK19" s="61"/>
      <c r="AL19" s="61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48" t="s">
        <v>9</v>
      </c>
      <c r="B21" s="48"/>
      <c r="C21" s="48"/>
      <c r="D21" s="48"/>
      <c r="E21" s="48"/>
      <c r="F21" s="48"/>
      <c r="G21" s="48"/>
      <c r="H21" s="52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49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</row>
    <row r="23" spans="1:39" x14ac:dyDescent="0.25">
      <c r="A23" s="56" t="s">
        <v>40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</row>
    <row r="24" spans="1:39" ht="15" customHeight="1" x14ac:dyDescent="0.25">
      <c r="A24" s="56" t="s">
        <v>41</v>
      </c>
      <c r="B24" s="56"/>
      <c r="C24" s="56"/>
      <c r="D24" s="56"/>
      <c r="E24" s="56"/>
      <c r="F24" s="56"/>
      <c r="G24" s="56"/>
      <c r="H24" s="56"/>
      <c r="I24" s="57"/>
      <c r="J24" s="57"/>
      <c r="K24" s="57"/>
      <c r="L24" s="57"/>
      <c r="M24" s="57"/>
      <c r="N24" s="57"/>
      <c r="O24" s="29"/>
      <c r="P24" s="58" t="s">
        <v>32</v>
      </c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47"/>
      <c r="AE24" s="47"/>
      <c r="AF24" s="47"/>
      <c r="AG24" s="47"/>
      <c r="AH24" s="47"/>
      <c r="AI24" s="47"/>
      <c r="AJ24" s="47"/>
      <c r="AK24" s="47"/>
      <c r="AL24" s="47"/>
      <c r="AM24" s="27"/>
    </row>
    <row r="25" spans="1:3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94" t="str">
        <f>VLOOKUP($I$29,A89:B91,2,0)</f>
        <v>Начальник Солигорского межрайонного 
отдела Минского областного 
управления Госпромнадзора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31"/>
      <c r="U27" s="13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</row>
    <row r="28" spans="1:39" ht="15" customHeight="1" x14ac:dyDescent="0.2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31"/>
      <c r="U28" s="13"/>
      <c r="V28" s="21"/>
      <c r="W28" s="21"/>
      <c r="X28" s="21"/>
      <c r="Y28" s="21"/>
      <c r="Z28" s="21"/>
      <c r="AA28" s="34" t="s">
        <v>47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47"/>
      <c r="B29" s="47"/>
      <c r="C29" s="47"/>
      <c r="D29" s="47"/>
      <c r="E29" s="47"/>
      <c r="F29" s="47"/>
      <c r="G29" s="47"/>
      <c r="H29" s="47"/>
      <c r="I29" s="87" t="s">
        <v>49</v>
      </c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31"/>
      <c r="U29" s="13"/>
      <c r="V29" s="47"/>
      <c r="W29" s="47"/>
      <c r="X29" s="47"/>
      <c r="Y29" s="47"/>
      <c r="Z29" s="47"/>
      <c r="AA29" s="47"/>
      <c r="AB29" s="47"/>
      <c r="AC29" s="47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46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83" t="s">
        <v>45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22"/>
      <c r="T35" s="22"/>
      <c r="U35" s="21"/>
      <c r="V35" s="45" t="s">
        <v>24</v>
      </c>
      <c r="W35" s="45"/>
      <c r="X35" s="45"/>
      <c r="Y35" s="45"/>
      <c r="Z35" s="45"/>
      <c r="AA35" s="45"/>
      <c r="AB35" s="45"/>
      <c r="AC35" s="45"/>
      <c r="AD35" s="45"/>
      <c r="AE35" s="45"/>
      <c r="AF35" s="47">
        <f>S11</f>
        <v>0</v>
      </c>
      <c r="AG35" s="47"/>
      <c r="AH35" s="47"/>
      <c r="AI35" s="47"/>
      <c r="AJ35" s="47"/>
      <c r="AK35" s="47"/>
      <c r="AL35" s="47"/>
    </row>
    <row r="36" spans="1:38" ht="17.25" customHeight="1" x14ac:dyDescent="0.25">
      <c r="A36" s="84" t="s">
        <v>43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5" t="s">
        <v>5</v>
      </c>
      <c r="AF36" s="45"/>
      <c r="AG36" s="96"/>
      <c r="AH36" s="96"/>
      <c r="AI36" s="96"/>
      <c r="AJ36" s="43" t="str">
        <f>L13</f>
        <v>2024 г.</v>
      </c>
      <c r="AK36" s="42"/>
      <c r="AL36" s="42"/>
    </row>
    <row r="37" spans="1:38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84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84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97" t="s">
        <v>1</v>
      </c>
      <c r="B44" s="97"/>
      <c r="C44" s="97"/>
      <c r="D44" s="97"/>
      <c r="E44" s="97"/>
      <c r="F44" s="97"/>
      <c r="G44" s="97"/>
      <c r="H44" s="97"/>
      <c r="I44" s="21"/>
      <c r="J44" s="21"/>
      <c r="K44" s="98">
        <f>V2</f>
        <v>0</v>
      </c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</row>
    <row r="45" spans="1:38" ht="18.75" customHeight="1" x14ac:dyDescent="0.25">
      <c r="A45" s="101" t="s">
        <v>17</v>
      </c>
      <c r="B45" s="101"/>
      <c r="C45" s="101"/>
      <c r="D45" s="101"/>
      <c r="E45" s="101"/>
      <c r="F45" s="101"/>
      <c r="G45" s="101"/>
      <c r="H45" s="101"/>
      <c r="I45" s="101"/>
      <c r="J45" s="21"/>
      <c r="K45" s="100">
        <f>V5</f>
        <v>0</v>
      </c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99">
        <f>V8</f>
        <v>0</v>
      </c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105" t="s">
        <v>31</v>
      </c>
      <c r="J47" s="105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6"/>
      <c r="AH47" s="106"/>
      <c r="AI47" s="106"/>
      <c r="AJ47" s="106"/>
      <c r="AK47" s="106"/>
      <c r="AL47" s="106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53">
        <f>W14</f>
        <v>0</v>
      </c>
      <c r="V48" s="53"/>
      <c r="W48" s="53"/>
      <c r="X48" s="53"/>
      <c r="Y48" s="53"/>
      <c r="Z48" s="53"/>
      <c r="AA48" s="21" t="s">
        <v>20</v>
      </c>
      <c r="AB48" s="54">
        <f>P14</f>
        <v>0</v>
      </c>
      <c r="AC48" s="54"/>
      <c r="AD48" s="54"/>
      <c r="AE48" s="54"/>
      <c r="AF48" s="54"/>
      <c r="AG48" s="54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102" t="s">
        <v>33</v>
      </c>
      <c r="B50" s="103"/>
      <c r="C50" s="104"/>
      <c r="D50" s="66" t="s">
        <v>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5" t="s">
        <v>7</v>
      </c>
      <c r="Z50" s="65"/>
      <c r="AA50" s="65" t="s">
        <v>36</v>
      </c>
      <c r="AB50" s="65"/>
      <c r="AC50" s="65"/>
      <c r="AD50" s="65" t="s">
        <v>37</v>
      </c>
      <c r="AE50" s="65"/>
      <c r="AF50" s="65"/>
      <c r="AG50" s="65" t="s">
        <v>38</v>
      </c>
      <c r="AH50" s="65"/>
      <c r="AI50" s="65"/>
      <c r="AJ50" s="65" t="s">
        <v>39</v>
      </c>
      <c r="AK50" s="65"/>
      <c r="AL50" s="93"/>
    </row>
    <row r="51" spans="1:38" ht="46.5" customHeight="1" thickBot="1" x14ac:dyDescent="0.3">
      <c r="A51" s="78" t="s">
        <v>34</v>
      </c>
      <c r="B51" s="79"/>
      <c r="C51" s="80"/>
      <c r="D51" s="81" t="s">
        <v>35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2">
        <f>Y18</f>
        <v>1</v>
      </c>
      <c r="Z51" s="82"/>
      <c r="AA51" s="50">
        <v>14.4</v>
      </c>
      <c r="AB51" s="50"/>
      <c r="AC51" s="50"/>
      <c r="AD51" s="50">
        <f>Y51*AA51</f>
        <v>14.4</v>
      </c>
      <c r="AE51" s="50"/>
      <c r="AF51" s="50"/>
      <c r="AG51" s="50">
        <f>ROUND(AD51*0.2,2)</f>
        <v>2.88</v>
      </c>
      <c r="AH51" s="50"/>
      <c r="AI51" s="50"/>
      <c r="AJ51" s="50">
        <f>AD51+AG51</f>
        <v>17.28</v>
      </c>
      <c r="AK51" s="50"/>
      <c r="AL51" s="62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51">
        <f>AD51</f>
        <v>14.4</v>
      </c>
      <c r="AE52" s="51"/>
      <c r="AF52" s="51"/>
      <c r="AG52" s="51">
        <f>AG51</f>
        <v>2.88</v>
      </c>
      <c r="AH52" s="51"/>
      <c r="AI52" s="51"/>
      <c r="AJ52" s="51">
        <f>AJ51</f>
        <v>17.28</v>
      </c>
      <c r="AK52" s="51"/>
      <c r="AL52" s="51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48" t="s">
        <v>9</v>
      </c>
      <c r="B54" s="48"/>
      <c r="C54" s="48"/>
      <c r="D54" s="48"/>
      <c r="E54" s="48"/>
      <c r="F54" s="48"/>
      <c r="G54" s="48"/>
      <c r="H54" s="52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</row>
    <row r="55" spans="1:38" x14ac:dyDescent="0.25">
      <c r="A55" s="48" t="s">
        <v>18</v>
      </c>
      <c r="B55" s="48"/>
      <c r="C55" s="48"/>
      <c r="D55" s="48"/>
      <c r="E55" s="48"/>
      <c r="F55" s="48"/>
      <c r="G55" s="48"/>
      <c r="H55" s="49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95" t="str">
        <f>VLOOKUP($I$29,A89:B91,2,0)</f>
        <v>Начальник Солигорского межрайонного 
отдела Минского областного 
управления Госпромнадзора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30.6" customHeight="1" x14ac:dyDescent="0.25">
      <c r="A63" s="95"/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22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4" t="str">
        <f>I29</f>
        <v>С.И.Трубельник</v>
      </c>
      <c r="AG63" s="44"/>
      <c r="AH63" s="44"/>
      <c r="AI63" s="44"/>
      <c r="AJ63" s="44"/>
      <c r="AK63" s="44"/>
      <c r="AL63" s="44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7.25" customHeight="1" x14ac:dyDescent="0.25"/>
    <row r="89" spans="1:2" ht="28.35" hidden="1" customHeight="1" x14ac:dyDescent="0.25">
      <c r="A89" s="30" t="s">
        <v>49</v>
      </c>
      <c r="B89" s="39" t="s">
        <v>52</v>
      </c>
    </row>
    <row r="90" spans="1:2" ht="28.35" hidden="1" customHeight="1" x14ac:dyDescent="0.25">
      <c r="A90" s="40" t="s">
        <v>50</v>
      </c>
      <c r="B90" s="39" t="s">
        <v>51</v>
      </c>
    </row>
    <row r="91" spans="1:2" ht="28.35" customHeight="1" x14ac:dyDescent="0.25">
      <c r="A91" s="39"/>
      <c r="B91" s="39"/>
    </row>
  </sheetData>
  <sheetProtection password="CE2C" sheet="1" objects="1" scenarios="1" formatCells="0" formatColumns="0" formatRows="0" selectLockedCells="1"/>
  <mergeCells count="88"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V1:AL1"/>
    <mergeCell ref="P14:T14"/>
    <mergeCell ref="W14:AC14"/>
    <mergeCell ref="V2:AL3"/>
    <mergeCell ref="V5:AL6"/>
    <mergeCell ref="V7:AL7"/>
    <mergeCell ref="V8:AL10"/>
    <mergeCell ref="S11:Y11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A23:AL23"/>
    <mergeCell ref="A24:H24"/>
    <mergeCell ref="I24:N24"/>
    <mergeCell ref="P24:AC24"/>
    <mergeCell ref="AD24:AL24"/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9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978966.25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Девятьсот семьдесят восемь тысяч девятьсот шестьдесят шесть рублей 25 копеек</v>
      </c>
    </row>
    <row r="19" spans="2:14" x14ac:dyDescent="0.2">
      <c r="B19" s="7">
        <f ca="1">ROUND((RAND()*10000000),2)</f>
        <v>8666725.2200000007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Восемь миллионов шестьсот шестьдесят шесть тысяч семьсот двадцать пять рублей 22 копейки</v>
      </c>
    </row>
    <row r="20" spans="2:14" x14ac:dyDescent="0.2">
      <c r="B20" s="7">
        <f ca="1">ROUND((RAND()*100000000),2)</f>
        <v>83129727.969999999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Восемьдесят три миллиона сто двадцать девять тысяч семьсот двадцать семь рублей 97 копеек</v>
      </c>
    </row>
    <row r="21" spans="2:14" x14ac:dyDescent="0.2">
      <c r="B21" s="7">
        <f ca="1">ROUND((RAND()*1000000000),2)</f>
        <v>934249706.57000005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Девятьсот тридцать четыре миллиона двести сорок девять тысяч семьсот шесть рублей 57 копеек</v>
      </c>
    </row>
    <row r="22" spans="2:14" x14ac:dyDescent="0.2">
      <c r="B22" s="7">
        <f ca="1">ROUND((RAND()*1000000000000),2)</f>
        <v>743953442488.93994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Семьсот сорок три миллиарда девятьсот пятьдесят три миллиона четыреста сорок две тысячи четыреста восемьдесят восемь рублей 94 копейки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2024-03-21T12:25:16Z</dcterms:modified>
</cp:coreProperties>
</file>