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235" yWindow="420" windowWidth="14895" windowHeight="9405" activeTab="0"/>
  </bookViews>
  <sheets>
    <sheet name="Лист1" sheetId="1" r:id="rId1"/>
    <sheet name="Формула 2" sheetId="2" state="hidden" r:id="rId2"/>
    <sheet name="Лист2" sheetId="3" r:id="rId3"/>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'Лист1'!$A$3:$AM$184</definedName>
    <definedName name="ОБЪЕМ" localSheetId="0">'Лист1'!$BE$63:$BF$67</definedName>
    <definedName name="тыс">{0,"тысячz";1,"тысячаz";2,"тысячиz";5,"тысячz"}</definedName>
  </definedNames>
  <calcPr fullCalcOnLoad="1"/>
</workbook>
</file>

<file path=xl/comments1.xml><?xml version="1.0" encoding="utf-8"?>
<comments xmlns="http://schemas.openxmlformats.org/spreadsheetml/2006/main">
  <authors>
    <author>Markovski</author>
    <author>Aliabeva</author>
    <author>kalugina</author>
  </authors>
  <commentList>
    <comment ref="AD41" authorId="0">
      <text>
        <r>
          <rPr>
            <sz val="8"/>
            <rFont val="Tahoma"/>
            <family val="2"/>
          </rPr>
          <t>ЗАПОЛНЯЕТ ГОСПРОМНАДЗОР ПРИ РЕГИСТРАЦИИ ДОГОВОРА
ДАТА АВТОМАТИЧЕСКИ ПЕРЕХОДИТ В АКТ И СЧЕТ</t>
        </r>
        <r>
          <rPr>
            <sz val="9"/>
            <rFont val="Tahoma"/>
            <family val="2"/>
          </rPr>
          <t xml:space="preserve">
</t>
        </r>
      </text>
    </comment>
    <comment ref="V39" authorId="1">
      <text>
        <r>
          <rPr>
            <sz val="8"/>
            <rFont val="Tahoma"/>
            <family val="2"/>
          </rPr>
          <t>ЗАПОЛНЯЕТ ГОСПРОМНАДЗОР ПРИ РЕГИСТРАЦИИ ДОГОВОРА
НОМЕР АВТОМАТИЧЕСКИ ПЕРЕХОДИТ В АКТ И СЧЕТ</t>
        </r>
        <r>
          <rPr>
            <b/>
            <sz val="9"/>
            <rFont val="Tahoma"/>
            <family val="2"/>
          </rPr>
          <t xml:space="preserve">
</t>
        </r>
      </text>
    </comment>
    <comment ref="AK55" authorId="1">
      <text>
        <r>
          <rPr>
            <sz val="8"/>
            <rFont val="Tahoma"/>
            <family val="2"/>
          </rPr>
          <t>УКАЗАТЬ КОЛИЧЕСТВО
ДАННЫЕ АВТОМАТИЧЕСКИ ПОПАДАЮТ В АКТ И СЧЕТ</t>
        </r>
      </text>
    </comment>
    <comment ref="C55" authorId="1">
      <text>
        <r>
          <rPr>
            <sz val="8"/>
            <rFont val="Tahoma"/>
            <family val="2"/>
          </rPr>
          <t xml:space="preserve">
ПОСЛЕ ЩЕЛЧКА ПО ЯЧЕЙКЕ
НАЖАТЬ НА КНОПКУ С ТРЕУГОЛЬНИКОМ ВЫБРАТЬ НАИМЕНОВАНИЕ ИЗ СПИСКА
ДО ПЕЧАТИ ОТРЕГУЛИРОВАТЬ ВЫСОТУ СТРОКИ ЛИШНИЕ СТРОЧКИ МОЖНО СКРЫТЬ
ДАННЫЕ АВТОМАТИЧЕСКИ ПОПАДАЮТ В АКТ И СЧЕТ</t>
        </r>
      </text>
    </comment>
    <comment ref="A93" authorId="1">
      <text>
        <r>
          <rPr>
            <sz val="8"/>
            <rFont val="Tahoma"/>
            <family val="2"/>
          </rPr>
          <t>ДАННЫЕ В ЭТО ПОЛЕ ПОПАЛИ ИЗ ПЕРВОЙ ОКРАШЕНОЙ СТРОКИ ДОГОВОРА, ДАЛЕЕ АВТОМАТИЧЕСКИ ПОПАДАЮТ В АКТ И СЧЕТ</t>
        </r>
      </text>
    </comment>
    <comment ref="AJ20" authorId="1">
      <text>
        <r>
          <rPr>
            <sz val="9"/>
            <rFont val="Tahoma"/>
            <family val="2"/>
          </rPr>
          <t>УКАЗАТЬ СУММАРНО ОБЩЕЕ КОЛИЧЕСТВО ОСТАНОВОК СВЕРХ БАЗОВОГО ПО ВСЕМ УКАЗАННЫМ ЛИФТАМ</t>
        </r>
      </text>
    </comment>
    <comment ref="B16" authorId="2">
      <text>
        <r>
          <rPr>
            <sz val="8"/>
            <rFont val="Tahoma"/>
            <family val="2"/>
          </rPr>
          <t xml:space="preserve">
ПОСЛЕ ЩЕЛЧКА ПО ЯЧЕЙКЕ;
НАЖАТЬ НА КНОПКУ С ТРЕУГОЛЬНИКОМ И ВЫБРАТЬ ИЗ СПИСКА</t>
        </r>
      </text>
    </comment>
    <comment ref="AJ16" authorId="1">
      <text>
        <r>
          <rPr>
            <sz val="9"/>
            <rFont val="Tahoma"/>
            <family val="2"/>
          </rPr>
          <t>УКАЗАТЬ КОЛИЧЕСТВО ОСТАНОВОК ДЛЯ НАЗВАННОГО ЛИФТА</t>
        </r>
      </text>
    </comment>
    <comment ref="B27" authorId="1">
      <text>
        <r>
          <rPr>
            <sz val="9"/>
            <rFont val="Tahoma"/>
            <family val="2"/>
          </rPr>
          <t xml:space="preserve">
ДАННЫЕ АВТОМАТИЧЕСКИ ПОПАДАЮТ В ДОГОВОР И АКТ В ЭТОМ ФАЙЛЕ;</t>
        </r>
        <r>
          <rPr>
            <b/>
            <sz val="9"/>
            <rFont val="Tahoma"/>
            <family val="2"/>
          </rPr>
          <t xml:space="preserve">
</t>
        </r>
        <r>
          <rPr>
            <sz val="9"/>
            <rFont val="Tahoma"/>
            <family val="2"/>
          </rPr>
          <t xml:space="preserve">ЧТОБЫ ЗАПИСЬ В ДАННОМ ПОЛЕ ПОШЛА С НОВОЙ СТРОКИ, НАЖМИТЕ ALT+ENTER;
ДО ПЕЧАТИ ОТРЕГУЛИРОВАТЬ ВЫСОТУ СТРОКИ
</t>
        </r>
      </text>
    </comment>
    <comment ref="B29" authorId="1">
      <text>
        <r>
          <rPr>
            <sz val="9"/>
            <rFont val="Tahoma"/>
            <family val="2"/>
          </rPr>
          <t xml:space="preserve">
ДАННЫЕ АВТОМАТИЧЕСКИ ПОПАДАЮТ В ДОГОВОР, АКТ И СЧЕТ В ЭТОМ ФАЙЛЕ;
ЧТОБЫ ЗАПИСЬ В ДАННОМ ПОЛЕ ПОШЛА С НОВОЙ СТРОКИ, НАЖМИТЕ ALT+ENTER;
ДО ПЕЧАТИ ОТРЕГУЛИРОВАТЬ ВЫСОТУ СТРОКИ
</t>
        </r>
      </text>
    </comment>
    <comment ref="B12" authorId="1">
      <text>
        <r>
          <rPr>
            <sz val="9"/>
            <rFont val="Tahoma"/>
            <family val="2"/>
          </rPr>
          <t>ПОСЛЕ ЩЕЛЧКА ПО ЯЧЕЙКЕ; НАЖАТЬ НА КНОПКУ С ТРЕУГОЛЬНИКОМ И ВЫБРАТЬ ИЗ СПИСКА
ДАННЫЕ СВЕДЕНИЯ УЧИТЫВАТЬ ПРИ ЗАПОЛНЕНИИ ДОГОВОРА</t>
        </r>
      </text>
    </comment>
    <comment ref="A45"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t>
        </r>
      </text>
    </comment>
    <comment ref="A102" authorId="1">
      <text>
        <r>
          <rPr>
            <sz val="8"/>
            <rFont val="Tahoma"/>
            <family val="2"/>
          </rPr>
          <t>ДАННЫЕ АВТОМАТИЧЕСКИ ПОПАДАЮТ В АКТ И СЧЕТ</t>
        </r>
      </text>
    </comment>
    <comment ref="K105" authorId="1">
      <text>
        <r>
          <rPr>
            <sz val="8"/>
            <rFont val="Tahoma"/>
            <family val="2"/>
          </rPr>
          <t>ДАННЫЕ АВТОМАТИЧЕСКИ ПОПАДАЮТ В АКТ И СЧЕТ</t>
        </r>
      </text>
    </comment>
    <comment ref="W6" authorId="1">
      <text>
        <r>
          <rPr>
            <sz val="9"/>
            <rFont val="Tahoma"/>
            <family val="2"/>
          </rPr>
          <t xml:space="preserve">
ВЫБРАТЬ ИЗ СПИСКА УПРАВЛЕНИЕ ПО МЕСТУ ОБРАЩЕНИЯ</t>
        </r>
      </text>
    </comment>
  </commentList>
</comments>
</file>

<file path=xl/sharedStrings.xml><?xml version="1.0" encoding="utf-8"?>
<sst xmlns="http://schemas.openxmlformats.org/spreadsheetml/2006/main" count="547" uniqueCount="448">
  <si>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</si>
  <si>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</si>
  <si>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</si>
  <si>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</si>
  <si>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</si>
  <si>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</si>
  <si>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</si>
  <si>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</si>
  <si>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</si>
  <si>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</si>
  <si>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</si>
  <si>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</si>
  <si>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</si>
  <si>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</si>
  <si>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</si>
  <si>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</si>
  <si>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</si>
  <si>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</si>
  <si>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</si>
  <si>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</si>
  <si>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</si>
  <si>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</si>
  <si>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</si>
  <si>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</si>
  <si>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</si>
  <si>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</si>
  <si>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</si>
  <si>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</si>
  <si>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</si>
  <si>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</si>
  <si>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</si>
  <si>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</si>
  <si>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</si>
  <si>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</si>
  <si>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</si>
  <si>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</si>
  <si>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</si>
  <si>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</si>
  <si>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</si>
  <si>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</si>
  <si>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</si>
  <si>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</si>
  <si>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</si>
  <si>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</si>
  <si>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</si>
  <si>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</si>
  <si>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</si>
  <si>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</si>
  <si>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</si>
  <si>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</si>
  <si>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</si>
  <si>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</si>
  <si>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</si>
  <si>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</si>
  <si>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</si>
  <si>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</si>
  <si>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</si>
  <si>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</si>
  <si>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</si>
  <si>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</si>
  <si>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(должность)</t>
  </si>
  <si>
    <t xml:space="preserve"> г.</t>
  </si>
  <si>
    <t>№ п/п</t>
  </si>
  <si>
    <t>1.1.1.</t>
  </si>
  <si>
    <t>в количестве</t>
  </si>
  <si>
    <t>заявление</t>
  </si>
  <si>
    <t>Предоплату гарантируем.</t>
  </si>
  <si>
    <t xml:space="preserve">Руководитель </t>
  </si>
  <si>
    <t>Гл. бухгалтер</t>
  </si>
  <si>
    <t>управления Госпромнадзора</t>
  </si>
  <si>
    <t>Минского городского</t>
  </si>
  <si>
    <t>Начальнику</t>
  </si>
  <si>
    <t>(ФИО, должность, телефон)</t>
  </si>
  <si>
    <t>Юридический адрес, телефон, факс, электронная почта:</t>
  </si>
  <si>
    <t>Банковские реквизиты юридического лица:</t>
  </si>
  <si>
    <t>1.1.2.</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</si>
  <si>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</si>
  <si>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</si>
  <si>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</si>
  <si>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</si>
  <si>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</si>
  <si>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</si>
  <si>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</si>
  <si>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</si>
  <si>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</si>
  <si>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</si>
  <si>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</si>
  <si>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</si>
  <si>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</si>
  <si>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</si>
  <si>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</si>
  <si>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</si>
  <si>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</si>
  <si>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</si>
  <si>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</si>
  <si>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</si>
  <si>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</si>
  <si>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</si>
  <si>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</si>
  <si>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</si>
  <si>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 xml:space="preserve"> Наружный и внутренний осмотр сосуда, работающего под давлением, </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</si>
  <si>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</si>
  <si>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</si>
  <si>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</si>
  <si>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</si>
  <si>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</si>
  <si>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</si>
  <si>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</si>
  <si>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</si>
  <si>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</si>
  <si>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</si>
  <si>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</si>
  <si>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</si>
  <si>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</si>
  <si>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</si>
  <si>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</si>
  <si>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</si>
  <si>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</si>
  <si>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</si>
  <si>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</si>
  <si>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</si>
  <si>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</si>
  <si>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</si>
  <si>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</si>
  <si>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</si>
  <si>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3.1.</t>
  </si>
  <si>
    <t>3.2.</t>
  </si>
  <si>
    <t>3.3.</t>
  </si>
  <si>
    <t>3.4.</t>
  </si>
  <si>
    <t>3.5.</t>
  </si>
  <si>
    <t>3.6.</t>
  </si>
  <si>
    <t>3.7.</t>
  </si>
  <si>
    <t>3.8.</t>
  </si>
  <si>
    <t>3.9.</t>
  </si>
  <si>
    <t>3.10.</t>
  </si>
  <si>
    <t>3.11.</t>
  </si>
  <si>
    <t>3.12.</t>
  </si>
  <si>
    <t>3.13.</t>
  </si>
  <si>
    <t>3.14.</t>
  </si>
  <si>
    <t>3.15.</t>
  </si>
  <si>
    <t>3.16.</t>
  </si>
  <si>
    <t>3.17.</t>
  </si>
  <si>
    <t>3.18.</t>
  </si>
  <si>
    <t>3.19.</t>
  </si>
  <si>
    <t>3.20.</t>
  </si>
  <si>
    <t>3.21.</t>
  </si>
  <si>
    <t>3.22.</t>
  </si>
  <si>
    <t>3.23.</t>
  </si>
  <si>
    <t xml:space="preserve"> Наружный и внутренний осмотр сосуда, работающего под давлением, объемом до 10 м³ включительно</t>
  </si>
  <si>
    <t xml:space="preserve"> Наружный и внутренний осмотр сосуда, работающего под давлением, объемом до 10 м³ включительно, недоступного для внутреннего осмотра</t>
  </si>
  <si>
    <t xml:space="preserve"> Наружный и внутренний осмотр сосуда, работающего под давлением, объемом до 10 м³ включительно, отработавшего нормативный срок службы</t>
  </si>
  <si>
    <t xml:space="preserve"> Наружный и внутренний осмотр сосуда, работающего под давлением, объемом до 10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</si>
  <si>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</si>
  <si>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t>
  </si>
  <si>
    <t xml:space="preserve"> Наружный и внутренний осмотр сосуда, работающего под давлением, объемом свыше 10м³ до 20 м³ включительно,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</si>
  <si>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</si>
  <si>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</si>
  <si>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t>
  </si>
  <si>
    <t xml:space="preserve"> Наружный и внутренний осмотр сосуда, работающего под давлением, объемом свыше 20 м³ до 50 м³ включительно,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</si>
  <si>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</si>
  <si>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</si>
  <si>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t>
  </si>
  <si>
    <t xml:space="preserve"> Наружный и внутренний осмотр сосуда, работающего под давлением, объемом свыше 50 м³ до  100 м³ включительно,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</si>
  <si>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</si>
  <si>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t>
    </r>
  </si>
  <si>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 недоступного для внутреннего осмотра</t>
    </r>
  </si>
  <si>
    <t xml:space="preserve"> Наружный и внутренний осмотр сосуда, работающего под давлением, объемом свыше 100 м³ до 500 м³ включительно, отработавшего нормативный срок службы</t>
  </si>
  <si>
    <t xml:space="preserve"> Наружный и внутренний осмотр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</si>
  <si>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500 м³</t>
  </si>
  <si>
    <t xml:space="preserve"> Наружный и внутренний осмотр сосуда, работающего под давлением, объемом свыше 500 м³, недоступного для внутреннего осмотра  </t>
  </si>
  <si>
    <t xml:space="preserve"> Наружный и внутренний осмотр сосуда, работающего под давлением, объемом свыше 500 м³, отработавшего нормативный срок службы</t>
  </si>
  <si>
    <t xml:space="preserve"> Наружный и внутренний осмотр сосуда, работающего под давлением, объемом свыше 500 м³, недоступного для внутреннего осмотра, отработавшего нормативный срок службы</t>
  </si>
  <si>
    <t>Гидравлическое испытание сосуда, работающего под давлением, объемом до 10 м³ включительно</t>
  </si>
  <si>
    <t>Гидравлическое испытание сосуда, работающего под давлением, объемом до 10 м³ включительно, недоступного для внутреннего осмотра</t>
  </si>
  <si>
    <t>Гидравлическое испытание сосуда, работающего под давлением, объемом до 10 м³ включительно, отработавшего нормативный срок службы</t>
  </si>
  <si>
    <t>Гидравлическое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</si>
  <si>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10м³ до 20 м³ включительно</t>
  </si>
  <si>
    <t>Гидравлическое испытание сосуда, работающего под давлением, объемом свыше 10 м³ до 20 м³ включительно, недоступного для внутреннего осмотра</t>
  </si>
  <si>
    <t>Гидравлическое испытание сосуда, работающего под давлением, объемом свыше 10м³ до 20 м³ включительно, отработавшего нормативный срок службы</t>
  </si>
  <si>
    <t>Гидравлическое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</si>
  <si>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20 м³ до 50 м³ включительно</t>
  </si>
  <si>
    <t>Гидравлическое испытание сосуда, работающего под давлением, объемом свыше 20 м³ до 50 м³ включительно, недоступного для внутреннего осмотра</t>
  </si>
  <si>
    <t>Гидравлическое испытание сосуда, работающего под давлением, объемом свыше 20 м³ до 50 м³ включительно, отработавшего нормативный срок службы</t>
  </si>
  <si>
    <t>Гидравлическое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</si>
  <si>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 м³ до 100 м³ включительно</t>
  </si>
  <si>
    <t>Гидравлическое испытание сосуда, работающего под давлением, объемом свыше 50 м³ до 100 м³ включительно, недоступного для внутреннего осмотра</t>
  </si>
  <si>
    <t>Гидравлическое испытание сосуда, работающего под давлением, объемом свыше 50 м³ до 100 м³ включительно, отработавшего нормативный срок службы</t>
  </si>
  <si>
    <t>Гидравлическое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</si>
  <si>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</si>
  <si>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</si>
  <si>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Гидравлическое испытание сосуда, работающего под давлением, объемом свыше 100 м³ до 500 м³ включительно, отработавшего нормативный срок службы</t>
  </si>
  <si>
    <t>Гидравлическое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</si>
  <si>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500 м³</t>
  </si>
  <si>
    <r>
      <t>Гидравлическое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</si>
  <si>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Гидравлическое испытание сосуда, работающего под давлением, объемом свыше 500 м³, отработавшего нормативный срок службы</t>
  </si>
  <si>
    <t>Гидравлическое испытание сосуда, работающего под давлением, объемом свыше 500 м³, недоступного для внутреннего осмотра, отработавшего нормативный срок службы</t>
  </si>
  <si>
    <t>Пневматическое испытание сосуда, работающего под давлением, объемом до 10 м³ включительно</t>
  </si>
  <si>
    <t>Пневматическое испытание сосуда, работающего под давлением, объемом до 10 м³ включительно, недоступного для внутреннего осмотра</t>
  </si>
  <si>
    <t>Пневматическое испытание сосуда, работающего под давлением, объемом до 10 м³ включительно, отработавшего нормативный срок службы</t>
  </si>
  <si>
    <t>Пневматическое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</si>
  <si>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10м³ до 20 м³ включительно</t>
  </si>
  <si>
    <t>Пневматическое испытание сосуда, работающего под давлением, объемом свыше 10 м³ до 20 м³ включительно, недоступного для внутреннего осмотра</t>
  </si>
  <si>
    <t>Пневматическое испытание сосуда, работающего под давлением, объемом свыше 10м³ до 20 м³ включительно, отработавшего нормативный срок службы</t>
  </si>
  <si>
    <t>Пневматическое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</si>
  <si>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20 м³ до 50 м³ включительно</t>
  </si>
  <si>
    <t>Пневматическое испытание сосуда, работающего под давлением, объемом свыше 20 м³ до 50 м³ включительно, недоступного для внутреннего осмотра</t>
  </si>
  <si>
    <t>Пневматическое испытание сосуда, работающего под давлением, объемом свыше 20 м³ до 50 м³ включительно, отработавшего нормативный срок службы</t>
  </si>
  <si>
    <t>Пневматическое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</si>
  <si>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 м³ до 100 м³ включительно</t>
  </si>
  <si>
    <t>Пневматическое испытание сосуда, работающего под давлением, объемом свыше 50 м³ до 100 м³ включительно, недоступного для внутреннего осмотра</t>
  </si>
  <si>
    <t>Пневматическое испытание сосуда, работающего под давлением, объемом свыше 50 м³ до 100 м³ включительно, отработавшего нормативный срок службы</t>
  </si>
  <si>
    <t>Пневматическое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</si>
  <si>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</si>
  <si>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</si>
  <si>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Пневматическое испытание сосуда, работающего под давлением, объемом свыше 100 м³ до 500 м³ включительно, отработавшего нормативный срок службы</t>
  </si>
  <si>
    <t>Пневматическое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</si>
  <si>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500 м³</t>
  </si>
  <si>
    <r>
      <t>Пневматическое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</si>
  <si>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Пневматическое испытание сосуда, работающего под давлением, объемом свыше 500 м³, отработавшего нормативный срок службы</t>
  </si>
  <si>
    <t>Цена без НДС</t>
  </si>
  <si>
    <t>№ п/п прейскуранта</t>
  </si>
  <si>
    <t>Сумма без НДС</t>
  </si>
  <si>
    <t>Регистрационный или заводской номер</t>
  </si>
  <si>
    <t>5.1.</t>
  </si>
  <si>
    <t>5.2.</t>
  </si>
  <si>
    <t>5.25.</t>
  </si>
  <si>
    <t>5.26.</t>
  </si>
  <si>
    <t>5.27.</t>
  </si>
  <si>
    <t>6.1.</t>
  </si>
  <si>
    <t>6.2.</t>
  </si>
  <si>
    <t>Осмотр и испытания</t>
  </si>
  <si>
    <t>Год изготовления</t>
  </si>
  <si>
    <t>Кол-во остановок</t>
  </si>
  <si>
    <t>Грузоподъемность, кг</t>
  </si>
  <si>
    <t>Наименование (выбрать)</t>
  </si>
  <si>
    <t>Марка или модель</t>
  </si>
  <si>
    <t>Адрес нахождения объекта</t>
  </si>
  <si>
    <t>Для взаимодействия по договору назначен:</t>
  </si>
  <si>
    <t>С порядком оформления документов для оказания платных услуг, размещенном на сайте Госпромнадзора, ознакомлены.</t>
  </si>
  <si>
    <t>2.2. Стоимость оказываемых услуг составляет:</t>
  </si>
  <si>
    <t>Заказчик к качеству оказанных(ой) услуг(и) претензий не имеет.</t>
  </si>
  <si>
    <t>1.1.3.</t>
  </si>
  <si>
    <t>1.2. Результат оформляется записью в паспорте (формуляре), актом по каждому заявленному объекту.</t>
  </si>
  <si>
    <t>1.1.4.</t>
  </si>
  <si>
    <t>1.1.5.</t>
  </si>
  <si>
    <t>6.24.</t>
  </si>
  <si>
    <t>Осмотр и испытания грузового лифта (больничного, тротуарного) до 2 остановок включительно перед вводом в эксплкатацию после монтажа, реконструкции, модернизации, капитального ремонта.</t>
  </si>
  <si>
    <t>Повторный осмотр и испытания пассажирского лифта до 9 остановок включительно после устранения выявленных нарушений.</t>
  </si>
  <si>
    <t>Повторный осмотр и испытания грузового лифта до 2 остановок включительно после устранения выявленных нарушений.</t>
  </si>
  <si>
    <t>Осмотр и испытания пассажирского лифта до 9 остановок включительно в процессе эксплуатации.</t>
  </si>
  <si>
    <t>Осмотр и испытания грузового лифта (больничного) до 2 остановок включительно в процессе эксплуатации.</t>
  </si>
  <si>
    <t>Обследование дополнительной остановки сверх базовой (пассажирские лифты – база 9 остановок, грузовые лифты база – 2 остановки) в процессе эксплуатации.</t>
  </si>
  <si>
    <t xml:space="preserve">Просим заключить договор на оказание услуг по проведению осмотров и испытаний (техническому освидетельствованию) </t>
  </si>
  <si>
    <t>в процессе эксплуатации</t>
  </si>
  <si>
    <t>7.1.</t>
  </si>
  <si>
    <t>7.2.</t>
  </si>
  <si>
    <t>Осмотр и испытания после замены узлов и механизмов пассажирского лифта до 9 остановок включительно</t>
  </si>
  <si>
    <t>после замены узлов и механизмов</t>
  </si>
  <si>
    <t>Осмотр и испытания после замены узлов и механизмов грузового лифта (больничного, тротуарного) до 2 остановок включительно</t>
  </si>
  <si>
    <t>Брестского областного</t>
  </si>
  <si>
    <t>Витебского областного</t>
  </si>
  <si>
    <t>Гродненского областного</t>
  </si>
  <si>
    <t>Гомельского областного</t>
  </si>
  <si>
    <t>Минского областного</t>
  </si>
  <si>
    <t>Могилевского областного</t>
  </si>
  <si>
    <t>1</t>
  </si>
  <si>
    <t>2</t>
  </si>
  <si>
    <t>3</t>
  </si>
  <si>
    <t>4</t>
  </si>
  <si>
    <t>5</t>
  </si>
  <si>
    <t>Начальник Брестского областного 
управления Госпромнадзора
___________________________ И.Г.Калишук</t>
  </si>
  <si>
    <t>Начальник Витебского областного 
управления Госпромнадзора
___________________________ В.И.Чекан</t>
  </si>
  <si>
    <t>Начальник Гродненского областного 
управления Госпромнадзора
___________________________ А.П.Бортник</t>
  </si>
  <si>
    <t>Начальник Могилевского областного 
управления Госпромнадзора
___________________________ А.В.Петрученя</t>
  </si>
  <si>
    <r>
      <rPr>
        <b/>
        <sz val="11"/>
        <color indexed="8"/>
        <rFont val="Times New Roman"/>
        <family val="1"/>
      </rPr>
      <t>ИСПОЛНИТЕЛЬ:</t>
    </r>
    <r>
      <rPr>
        <sz val="11"/>
        <color indexed="8"/>
        <rFont val="Times New Roman"/>
        <family val="1"/>
      </rPr>
      <t xml:space="preserve">
</t>
    </r>
  </si>
  <si>
    <t>Начальник отдела технической 
диагностики Минского городского 
управления Госпромнадзора
___________________________Д.С.Чижик</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</si>
  <si>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</si>
  <si>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</si>
  <si>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</si>
  <si>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</si>
  <si>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</si>
  <si>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</si>
  <si>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</si>
  <si>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 xml:space="preserve">Брестского областного  </t>
  </si>
  <si>
    <t xml:space="preserve">Витебского областного  </t>
  </si>
  <si>
    <t xml:space="preserve">Гомельского областного  </t>
  </si>
  <si>
    <t xml:space="preserve">Гродненского областного  </t>
  </si>
  <si>
    <t xml:space="preserve">Гродненского областного   </t>
  </si>
  <si>
    <t xml:space="preserve">Минского городского  </t>
  </si>
  <si>
    <t xml:space="preserve">Минского городского   </t>
  </si>
  <si>
    <t xml:space="preserve">Минского областного  </t>
  </si>
  <si>
    <t xml:space="preserve">Могилевского областного  </t>
  </si>
  <si>
    <t xml:space="preserve">Могилевского областного   </t>
  </si>
  <si>
    <t>6</t>
  </si>
  <si>
    <t>г.Брест</t>
  </si>
  <si>
    <t>г.Витебск</t>
  </si>
  <si>
    <t>г.Гомель</t>
  </si>
  <si>
    <t xml:space="preserve">г.Гродно </t>
  </si>
  <si>
    <t>г.Могилев</t>
  </si>
  <si>
    <t>7</t>
  </si>
  <si>
    <t>Брестского областного управления Госпромнадзора МЧС Республики Беларусь</t>
  </si>
  <si>
    <t>Витебского областного управления Госпромнадзора МЧС Республики Беларусь</t>
  </si>
  <si>
    <t>Гомельского областного управления Госпромнадзора МЧС Республики Беларусь</t>
  </si>
  <si>
    <t>Гродненского областного управления Госпромнадзора МЧС Республики Беларусь</t>
  </si>
  <si>
    <t>Минского городского управления Госпромнадзора МЧС Республики Беларусь</t>
  </si>
  <si>
    <t>Минского областного управления Госпромнадзора МЧС Республики Беларусь</t>
  </si>
  <si>
    <t>Могилевского областного управления Госпромнадзора МЧС Республики Беларусь</t>
  </si>
  <si>
    <t>лифт пассажирский</t>
  </si>
  <si>
    <t>лифт грузовой (больничный)</t>
  </si>
  <si>
    <t>Заместитель начальника управления - начальник 
отдела экспертизы Брестского областного 
управления Госпромнадзора
___________________________К.В.Рябушев</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</si>
  <si>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</si>
  <si>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Заместитель начальника управления - начальник 
отдела экспертизы  Витебского областного 
управления Госпромнадзора
___________________________С.А.Пуко</t>
  </si>
  <si>
    <t>Заместитель начальника управления - начальник 
отдела надзора Гродненского областного 
управления Госпромнадзора
___________________________А.М.Масюкевич</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</si>
  <si>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</si>
  <si>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Заместитель начальника управления - начальник 
отдела экспертизы  Минского городского 
управления Госпромнадзора
___________________________С.А.Федотов</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</si>
  <si>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</si>
  <si>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Заместитель начальника управления - начальник 
отдела экспертизы  Минского областного 
управления Госпромнадзора
___________________________В.В.Гарбарец</t>
  </si>
  <si>
    <t>Заместитель начальника управления - начальник 
отдела надзора Могилевского областного 
управления Госпромнадзора
___________________________ А.Р.Шулейко</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</si>
  <si>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</si>
  <si>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Заместитель начальника управления - начальник 
отдела надзора Брестского областного 
управления Госпромнадзора
___________________________ С.А.Старинский</t>
  </si>
  <si>
    <t>с другой стороны, далее именуемые Сторонами, заключили настоящий договор о нижеследующем:</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</si>
  <si>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</si>
  <si>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Обследование дополнительной остановки сверх базовой (пассажирский лифт база – 9 остановок, 
грузовой (больничный) лифт база – 2 остановки).</t>
  </si>
  <si>
    <t xml:space="preserve">Поле для внесения дополнительных сведений  вместо данного текста (или скрыть строку) </t>
  </si>
  <si>
    <t xml:space="preserve">действующего на основании доверенности от </t>
  </si>
  <si>
    <t>с одной стороны, и</t>
  </si>
  <si>
    <t>8</t>
  </si>
  <si>
    <t xml:space="preserve">начальника Брестского областного управления Госпромнадзора Калишука Игоря Геннадьевича, </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</si>
  <si>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</si>
  <si>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</si>
  <si>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</si>
  <si>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начальника Витебского областного управления Госпромнадзора Чекана Василия Ивановича,</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</si>
  <si>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</si>
  <si>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</si>
  <si>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заместителя начальника управления - начальника отдела экспертизы Витебского областного управления Госпромнадзора Пуко Сергея Антоновича,</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</si>
  <si>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</si>
  <si>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</si>
  <si>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</si>
  <si>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</si>
  <si>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</si>
  <si>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</si>
  <si>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</si>
  <si>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</si>
  <si>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</si>
  <si>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</si>
  <si>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</si>
  <si>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</si>
  <si>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</si>
  <si>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</si>
  <si>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</si>
  <si>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</si>
  <si>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</si>
  <si>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начальника Гродненского областного управления Госпромнадзора Бортника Василия Петровича,</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</si>
  <si>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</si>
  <si>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</si>
  <si>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</si>
  <si>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начальника отдела технической диагностики Минского городского управления Госпромнадзора Чижика Дмитрия Сергеевича,</t>
  </si>
  <si>
    <t>заместителя начальника управления - начальника отдела надзора Минского областного управления Госпромнадзора Юркевича Владимира Михайловича,</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</si>
  <si>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</si>
  <si>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начальника Могилевского областного управления Госпромнадзора Петручени Александра Викторовича,</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</si>
  <si>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</si>
  <si>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</si>
  <si>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 xml:space="preserve">Могилевского областного    </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</si>
  <si>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</si>
  <si>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</si>
  <si>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</si>
  <si>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</si>
  <si>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</si>
  <si>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п/п №</t>
  </si>
  <si>
    <t>ДОГОВОР</t>
  </si>
  <si>
    <t>возмездного оказания услуг  №</t>
  </si>
  <si>
    <t>1.1. Исполнитель обязуется оказать услуги:</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</si>
  <si>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</si>
  <si>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</si>
  <si>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</si>
  <si>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</si>
  <si>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</si>
  <si>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</si>
  <si>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t>Заказчик обязуется принять и оплатить Исполнителю оказанные услуги в соответствии с настоящим договором.</t>
  </si>
  <si>
    <t>Заказчик является организацией осуществляющей эксплуатацию объекта жилищного фонда и (или) предоставляющей жилищно-коммунальные услуги.</t>
  </si>
  <si>
    <t>В соответствии с подпунктом 1.25 пункта 1 статьи 118 Налогового кодекса Республики Беларусь (Особенная часть) освобождаются от налога на добавленную стоимость обороты по реализации на территории Республики Беларусь, оказываемых физическим лицам жилищно-коммунальных и эксплуатационных услуг по перечню таких услуг, утверждаемому Президентом Республики Беларусь.</t>
  </si>
  <si>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</si>
  <si>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</si>
  <si>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</si>
  <si>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</si>
  <si>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</si>
  <si>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</si>
  <si>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r>
      <t xml:space="preserve">3.2.3. в течение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</si>
  <si>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</si>
  <si>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Указать полное наименование владельца (вместо данного текста)</t>
  </si>
  <si>
    <t>лифта(ов) (по параметрам согласно паспорту объекта), владельцем которого(ых) является:</t>
  </si>
  <si>
    <t>ТО/Л</t>
  </si>
  <si>
    <t>Начальник Новополоцкого межрайонного отдела 
Витебского областного управления Госпромнадзора
___________________________А.А.Храповицкий</t>
  </si>
  <si>
    <t>Заместитель начальника Новополоцкого 
межрайонного отдела Витебского 
областного управления Госпромнадзора
___________________________А.И.Шепетюк</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</si>
  <si>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</si>
  <si>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</si>
  <si>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</si>
  <si>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</si>
  <si>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услугам-услуги считаются оказанными, оплата за услуги Заказчику не возвращается.</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</si>
  <si>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</si>
  <si>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(указать расчетный счет, УНН, наименование и местонахождение банка, код)</t>
  </si>
  <si>
    <t>перед вводом в эксплуатацию (после монтажа, реконструкции, модернизации, капитального ремонта)</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</si>
  <si>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</si>
  <si>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</si>
  <si>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Заместитель начальника Минского 
городского управления Госпромнадзора
___________________________А.Л.Ворон</t>
  </si>
  <si>
    <t>заместителя начальника Минского городского управления Госпромнадзора Ворона Александра Леонидовича,</t>
  </si>
  <si>
    <t>Осмотр и испытания пассажирского лифта до 9 остановок включительно перед вводом в эксплуатацию после монтажа, реконструкции, модернизации, капитального ремонта.</t>
  </si>
  <si>
    <t>Обследование дополнительной остановки сверх базовой (пассажирские лифты – база 9 остановок, грузовые лифты база – 2 остановки) перед вводом в эксплуатацию после монтажа, реконструкции, модернизации, капитального ремонта.</t>
  </si>
  <si>
    <t>20.03.2024 г. № 43-03/2024</t>
  </si>
  <si>
    <t>20.03.2024 г. № 31-03/2024</t>
  </si>
  <si>
    <t>20.03.2024 г. № 37-03/2024</t>
  </si>
  <si>
    <t>20.03.2024 г. № 44-03/2024</t>
  </si>
  <si>
    <t>20.03.2024 г. № 32-03/2024</t>
  </si>
  <si>
    <t>20.03.2024 г. № 38-03/2024</t>
  </si>
  <si>
    <t>20.03.2024 г. № 22-03/2024</t>
  </si>
  <si>
    <t>20.03.2024 г. № 23-03/2024</t>
  </si>
  <si>
    <t>20.03.2024 г. № 33-03/2024</t>
  </si>
  <si>
    <t>20.03.2024 г. № 39-03/2024</t>
  </si>
  <si>
    <t>20.03.2024 г. № 45-03/2024</t>
  </si>
  <si>
    <t>20.03.2024 г. № 25-03/2024</t>
  </si>
  <si>
    <t>20.03.2024 г. № 24-03/2024</t>
  </si>
  <si>
    <t>20.03.2024 г. № 46-03/2024</t>
  </si>
  <si>
    <t>20.03.2024 г. № 34-03/2024</t>
  </si>
  <si>
    <t>20.03.2024 г. № 40-03/2024</t>
  </si>
  <si>
    <t>20.03.2024 г. № 30-03/2024</t>
  </si>
  <si>
    <t>20.03.2024 г. № 19-03/2024</t>
  </si>
  <si>
    <t>20.03.2024 г. № 18-03/2024</t>
  </si>
  <si>
    <t>20.03.2024 г. № 35-03/2024</t>
  </si>
  <si>
    <t>20.03.2024 г. № 41-03/2024</t>
  </si>
  <si>
    <t>20.03.2024 г. № 47-03/2024</t>
  </si>
  <si>
    <t>20.03.2024 г. № 36-03/2024</t>
  </si>
  <si>
    <t>20.03.2024 г. № 42-03/2024</t>
  </si>
  <si>
    <t>20.03.2024 г. № 28-03/2024</t>
  </si>
  <si>
    <t>20.03.2024 г. № 29-03/2024</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</si>
  <si>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29.04.2024 № 43.</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</si>
  <si>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</si>
  <si>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</si>
  <si>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</si>
  <si>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</si>
  <si>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</si>
  <si>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</si>
  <si>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</si>
  <si>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</si>
  <si>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212003, г.Могилев, ул.Челюскинцев, 115 
Банковские реквизиты:
р/с BY46АКВВ36429000001500000000
в МОУ №700 ОАО "Беларусбанк"
БИК АКВВ BY2Х УНП 700630521</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</si>
  <si>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</si>
  <si>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Могилевское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</si>
  <si>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 АКВВ 3642 9000 0015 0000 0000
в МОУ № 700 ОАО "АСБ Беларусбанк"
БИК АКВВBY2Х  УНП 700630521</t>
    </r>
  </si>
  <si>
    <t>Могилевское областное управление Госпромнадзора
Юридический адрес:
212003, г.Могилев, ул.Челюскинцев, 115 
Банковские реквизиты:
р/с BY46 АКВВ 3642 9000 0015 0000 0000
в МОУ №700 ОАО "АСБ Беларусбанк"
БИК АКВВBY2Х УНП 700630521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</si>
</sst>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100">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9"/>
      <name val="Tahoma"/>
      <family val="2"/>
    </font>
    <font>
      <b/>
      <sz val="9"/>
      <name val="Tahoma"/>
      <family val="2"/>
    </font>
    <font>
      <sz val="9.5"/>
      <name val="Times New Roman"/>
      <family val="1"/>
    </font>
    <font>
      <b/>
      <sz val="9.5"/>
      <name val="Times New Roman"/>
      <family val="1"/>
    </font>
    <font>
      <vertAlign val="superscript"/>
      <sz val="11"/>
      <color indexed="8"/>
      <name val="Times New Roman"/>
      <family val="1"/>
    </font>
    <font>
      <vertAlign val="superscript"/>
      <sz val="11"/>
      <color indexed="8"/>
      <name val="Calibri"/>
      <family val="2"/>
    </font>
    <font>
      <sz val="8"/>
      <name val="Tahoma"/>
      <family val="2"/>
    </font>
    <font>
      <sz val="11"/>
      <name val="Times New Roman"/>
      <family val="1"/>
    </font>
    <font>
      <sz val="10"/>
      <name val="Times New Roman"/>
      <family val="1"/>
    </font>
    <font>
      <sz val="9.5"/>
      <color indexed="8"/>
      <name val="Times New Roman"/>
      <family val="1"/>
    </font>
    <font>
      <b/>
      <sz val="9.5"/>
      <color indexed="8"/>
      <name val="Times New Roman"/>
      <family val="1"/>
    </font>
    <font>
      <u val="single"/>
      <sz val="9.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7.5"/>
      <color indexed="8"/>
      <name val="Times New Roman"/>
      <family val="1"/>
    </font>
    <font>
      <sz val="7"/>
      <color indexed="8"/>
      <name val="Times New Roman"/>
      <family val="1"/>
    </font>
    <font>
      <sz val="15"/>
      <color indexed="8"/>
      <name val="Times New Roman"/>
      <family val="1"/>
    </font>
    <font>
      <b/>
      <sz val="15"/>
      <color indexed="8"/>
      <name val="Times New Roman"/>
      <family val="1"/>
    </font>
    <font>
      <sz val="6"/>
      <color indexed="8"/>
      <name val="Times New Roman"/>
      <family val="1"/>
    </font>
    <font>
      <sz val="1"/>
      <color indexed="9"/>
      <name val="Times New Roman"/>
      <family val="1"/>
    </font>
    <font>
      <sz val="11"/>
      <color indexed="63"/>
      <name val="Times New Roman"/>
      <family val="1"/>
    </font>
    <font>
      <sz val="8"/>
      <color indexed="8"/>
      <name val="Times New Roman"/>
      <family val="1"/>
    </font>
    <font>
      <b/>
      <sz val="12"/>
      <color indexed="8"/>
      <name val="Times New Roman"/>
      <family val="1"/>
    </font>
    <font>
      <i/>
      <sz val="15"/>
      <color indexed="8"/>
      <name val="Times New Roman"/>
      <family val="1"/>
    </font>
    <font>
      <b/>
      <sz val="10"/>
      <color indexed="8"/>
      <name val="Times New Roman"/>
      <family val="1"/>
    </font>
    <font>
      <sz val="9"/>
      <color indexed="8"/>
      <name val="Times New Roman"/>
      <family val="1"/>
    </font>
    <font>
      <i/>
      <sz val="11"/>
      <color indexed="8"/>
      <name val="Times New Roman"/>
      <family val="1"/>
    </font>
    <font>
      <sz val="11"/>
      <color indexed="2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7.5"/>
      <color theme="1"/>
      <name val="Times New Roman"/>
      <family val="1"/>
    </font>
    <font>
      <sz val="7"/>
      <color theme="1"/>
      <name val="Times New Roman"/>
      <family val="1"/>
    </font>
    <font>
      <sz val="11"/>
      <color rgb="FF000000"/>
      <name val="Times New Roman"/>
      <family val="1"/>
    </font>
    <font>
      <sz val="15"/>
      <color theme="1"/>
      <name val="Times New Roman"/>
      <family val="1"/>
    </font>
    <font>
      <b/>
      <sz val="15"/>
      <color theme="1"/>
      <name val="Times New Roman"/>
      <family val="1"/>
    </font>
    <font>
      <sz val="9.5"/>
      <color rgb="FF000000"/>
      <name val="Times New Roman"/>
      <family val="1"/>
    </font>
    <font>
      <b/>
      <sz val="11"/>
      <color rgb="FF000000"/>
      <name val="Times New Roman"/>
      <family val="1"/>
    </font>
    <font>
      <sz val="6"/>
      <color theme="1"/>
      <name val="Times New Roman"/>
      <family val="1"/>
    </font>
    <font>
      <b/>
      <sz val="9.5"/>
      <color theme="1"/>
      <name val="Times New Roman"/>
      <family val="1"/>
    </font>
    <font>
      <sz val="1"/>
      <color theme="0"/>
      <name val="Times New Roman"/>
      <family val="1"/>
    </font>
    <font>
      <sz val="11"/>
      <color rgb="FF262626"/>
      <name val="Times New Roman"/>
      <family val="1"/>
    </font>
    <font>
      <sz val="8"/>
      <color theme="1"/>
      <name val="Times New Roman"/>
      <family val="1"/>
    </font>
    <font>
      <b/>
      <sz val="12"/>
      <color theme="1"/>
      <name val="Times New Roman"/>
      <family val="1"/>
    </font>
    <font>
      <sz val="11"/>
      <color rgb="FFA50021"/>
      <name val="Times New Roman"/>
      <family val="1"/>
    </font>
    <font>
      <sz val="9"/>
      <color theme="1"/>
      <name val="Times New Roman"/>
      <family val="1"/>
    </font>
    <font>
      <i/>
      <sz val="11"/>
      <color theme="1"/>
      <name val="Times New Roman"/>
      <family val="1"/>
    </font>
    <font>
      <sz val="7"/>
      <color rgb="FF000000"/>
      <name val="Times New Roman"/>
      <family val="1"/>
    </font>
    <font>
      <b/>
      <sz val="10"/>
      <color theme="1"/>
      <name val="Times New Roman"/>
      <family val="1"/>
    </font>
    <font>
      <sz val="6"/>
      <color rgb="FF000000"/>
      <name val="Times New Roman"/>
      <family val="1"/>
    </font>
    <font>
      <i/>
      <sz val="15"/>
      <color theme="1"/>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
      <patternFill patternType="solid">
        <fgColor rgb="FFCC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top style="thin"/>
      <bottom/>
    </border>
    <border>
      <left style="thin"/>
      <right style="thin"/>
      <top style="thin"/>
      <bottom style="thin"/>
    </border>
    <border>
      <left style="thin"/>
      <right style="thin"/>
      <top style="thin"/>
      <bottom>
        <color indexed="63"/>
      </bottom>
    </border>
    <border>
      <left style="thin"/>
      <right/>
      <top/>
      <bottom/>
    </border>
    <border>
      <left style="thin"/>
      <right style="medium"/>
      <top style="thin"/>
      <bottom>
        <color indexed="63"/>
      </bottom>
    </border>
    <border>
      <left style="thin"/>
      <right style="medium"/>
      <top style="thin"/>
      <bottom style="thin"/>
    </border>
    <border>
      <left/>
      <right style="thin"/>
      <top/>
      <bottom style="thin"/>
    </border>
    <border>
      <left style="thin"/>
      <right/>
      <top/>
      <bottom style="thin"/>
    </border>
    <border>
      <left/>
      <right style="medium"/>
      <top style="medium"/>
      <bottom/>
    </border>
    <border>
      <left/>
      <right style="medium"/>
      <top/>
      <bottom/>
    </border>
    <border>
      <left style="medium"/>
      <right/>
      <top/>
      <bottom style="thin"/>
    </border>
    <border>
      <left/>
      <right style="medium"/>
      <top/>
      <bottom style="thin"/>
    </border>
    <border>
      <left/>
      <right/>
      <top style="thin"/>
      <bottom/>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right/>
      <top style="thin"/>
      <bottom style="medium"/>
    </border>
    <border>
      <left>
        <color indexed="63"/>
      </left>
      <right style="thin"/>
      <top style="thin"/>
      <bottom style="medium"/>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4"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32" borderId="0" applyNumberFormat="0" applyBorder="0" applyAlignment="0" applyProtection="0"/>
  </cellStyleXfs>
  <cellXfs count="315">
    <xf numFmtId="0" fontId="0" fillId="0" borderId="0" xfId="0" applyFont="1" applyAlignment="1">
      <alignment/>
    </xf>
    <xf numFmtId="0" fontId="5" fillId="0" borderId="0" xfId="53" applyFont="1">
      <alignment/>
      <protection/>
    </xf>
    <xf numFmtId="0" fontId="74"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5" fillId="33" borderId="0" xfId="0" applyFont="1" applyFill="1" applyAlignment="1" applyProtection="1">
      <alignment/>
      <protection hidden="1"/>
    </xf>
    <xf numFmtId="0" fontId="75" fillId="33" borderId="0" xfId="0" applyFont="1" applyFill="1" applyAlignment="1" applyProtection="1">
      <alignment/>
      <protection hidden="1"/>
    </xf>
    <xf numFmtId="0" fontId="75" fillId="33" borderId="0" xfId="0" applyFont="1" applyFill="1" applyBorder="1" applyAlignment="1" applyProtection="1">
      <alignment/>
      <protection hidden="1"/>
    </xf>
    <xf numFmtId="0" fontId="75" fillId="33" borderId="0" xfId="0" applyFont="1" applyFill="1" applyBorder="1" applyAlignment="1" applyProtection="1">
      <alignment/>
      <protection hidden="1"/>
    </xf>
    <xf numFmtId="0" fontId="76" fillId="33" borderId="0" xfId="0" applyFont="1" applyFill="1" applyAlignment="1" applyProtection="1">
      <alignment/>
      <protection hidden="1"/>
    </xf>
    <xf numFmtId="0" fontId="75" fillId="33" borderId="0" xfId="0" applyNumberFormat="1" applyFont="1" applyFill="1" applyAlignment="1" applyProtection="1" quotePrefix="1">
      <alignment horizontal="right"/>
      <protection hidden="1"/>
    </xf>
    <xf numFmtId="0" fontId="76" fillId="33" borderId="0" xfId="0" applyFont="1" applyFill="1" applyBorder="1" applyAlignment="1" applyProtection="1">
      <alignment horizontal="right"/>
      <protection hidden="1"/>
    </xf>
    <xf numFmtId="0" fontId="77" fillId="33" borderId="0" xfId="0" applyFont="1" applyFill="1" applyBorder="1" applyAlignment="1" applyProtection="1">
      <alignment vertical="top"/>
      <protection hidden="1"/>
    </xf>
    <xf numFmtId="0" fontId="78" fillId="33" borderId="0" xfId="0" applyFont="1" applyFill="1" applyAlignment="1" applyProtection="1">
      <alignment/>
      <protection hidden="1"/>
    </xf>
    <xf numFmtId="0" fontId="78" fillId="33" borderId="0" xfId="0" applyFont="1" applyFill="1" applyBorder="1" applyAlignment="1" applyProtection="1">
      <alignment/>
      <protection hidden="1"/>
    </xf>
    <xf numFmtId="0" fontId="75" fillId="0" borderId="0" xfId="0" applyFont="1" applyAlignment="1" applyProtection="1">
      <alignment/>
      <protection hidden="1" locked="0"/>
    </xf>
    <xf numFmtId="0" fontId="78" fillId="33" borderId="0" xfId="0" applyFont="1" applyFill="1" applyAlignment="1" applyProtection="1">
      <alignment/>
      <protection hidden="1" locked="0"/>
    </xf>
    <xf numFmtId="0" fontId="75" fillId="0" borderId="0" xfId="0" applyFont="1" applyAlignment="1" applyProtection="1">
      <alignment/>
      <protection hidden="1" locked="0"/>
    </xf>
    <xf numFmtId="0" fontId="75" fillId="33" borderId="0" xfId="0" applyFont="1" applyFill="1" applyAlignment="1" applyProtection="1">
      <alignment/>
      <protection hidden="1" locked="0"/>
    </xf>
    <xf numFmtId="0" fontId="75" fillId="0" borderId="0" xfId="0" applyFont="1" applyAlignment="1" applyProtection="1">
      <alignment vertical="center"/>
      <protection hidden="1" locked="0"/>
    </xf>
    <xf numFmtId="0" fontId="78" fillId="33" borderId="0" xfId="0" applyFont="1" applyFill="1" applyAlignment="1" applyProtection="1">
      <alignment horizontal="left" wrapText="1"/>
      <protection hidden="1" locked="0"/>
    </xf>
    <xf numFmtId="0" fontId="77" fillId="0" borderId="0" xfId="0" applyFont="1" applyAlignment="1" applyProtection="1">
      <alignment/>
      <protection hidden="1" locked="0"/>
    </xf>
    <xf numFmtId="0" fontId="75" fillId="33" borderId="0" xfId="0" applyFont="1" applyFill="1" applyBorder="1" applyAlignment="1" applyProtection="1">
      <alignment/>
      <protection hidden="1" locked="0"/>
    </xf>
    <xf numFmtId="0" fontId="75" fillId="0" borderId="0" xfId="0" applyFont="1" applyBorder="1" applyAlignment="1" applyProtection="1">
      <alignment/>
      <protection hidden="1" locked="0"/>
    </xf>
    <xf numFmtId="14" fontId="76" fillId="33" borderId="0" xfId="0" applyNumberFormat="1" applyFont="1" applyFill="1" applyBorder="1" applyAlignment="1" applyProtection="1">
      <alignment horizontal="center" wrapText="1"/>
      <protection hidden="1"/>
    </xf>
    <xf numFmtId="49" fontId="76" fillId="33" borderId="0" xfId="0" applyNumberFormat="1" applyFont="1" applyFill="1" applyBorder="1" applyAlignment="1" applyProtection="1">
      <alignment horizontal="right"/>
      <protection hidden="1"/>
    </xf>
    <xf numFmtId="0" fontId="75" fillId="0" borderId="0" xfId="0" applyFont="1" applyAlignment="1" applyProtection="1">
      <alignment vertical="top"/>
      <protection hidden="1" locked="0"/>
    </xf>
    <xf numFmtId="2" fontId="75" fillId="33" borderId="0" xfId="0" applyNumberFormat="1" applyFont="1" applyFill="1" applyAlignment="1" applyProtection="1">
      <alignment/>
      <protection hidden="1"/>
    </xf>
    <xf numFmtId="0" fontId="79" fillId="33" borderId="0" xfId="0" applyFont="1" applyFill="1" applyAlignment="1" applyProtection="1">
      <alignment/>
      <protection hidden="1"/>
    </xf>
    <xf numFmtId="0" fontId="79" fillId="33" borderId="0" xfId="0" applyFont="1" applyFill="1" applyAlignment="1" applyProtection="1">
      <alignment vertical="top"/>
      <protection hidden="1"/>
    </xf>
    <xf numFmtId="0" fontId="80" fillId="33" borderId="0" xfId="0" applyFont="1" applyFill="1" applyAlignment="1" applyProtection="1">
      <alignment vertical="center"/>
      <protection hidden="1" locked="0"/>
    </xf>
    <xf numFmtId="0" fontId="77" fillId="33" borderId="0" xfId="0" applyFont="1" applyFill="1" applyAlignment="1" applyProtection="1">
      <alignment horizontal="center" wrapText="1"/>
      <protection hidden="1"/>
    </xf>
    <xf numFmtId="0" fontId="77" fillId="33" borderId="0" xfId="0" applyFont="1" applyFill="1" applyBorder="1" applyAlignment="1" applyProtection="1">
      <alignment wrapText="1"/>
      <protection hidden="1"/>
    </xf>
    <xf numFmtId="0" fontId="75" fillId="0" borderId="0" xfId="0" applyFont="1" applyAlignment="1" applyProtection="1">
      <alignment/>
      <protection hidden="1"/>
    </xf>
    <xf numFmtId="0" fontId="76" fillId="0" borderId="10" xfId="0" applyFont="1" applyBorder="1" applyAlignment="1" applyProtection="1">
      <alignment horizontal="left"/>
      <protection hidden="1"/>
    </xf>
    <xf numFmtId="0" fontId="76" fillId="33" borderId="0" xfId="0" applyFont="1" applyFill="1" applyBorder="1" applyAlignment="1" applyProtection="1">
      <alignment horizontal="center" wrapText="1"/>
      <protection hidden="1"/>
    </xf>
    <xf numFmtId="49" fontId="75" fillId="33" borderId="0" xfId="0" applyNumberFormat="1" applyFont="1" applyFill="1" applyAlignment="1" applyProtection="1">
      <alignment/>
      <protection hidden="1"/>
    </xf>
    <xf numFmtId="0" fontId="76" fillId="33" borderId="11" xfId="0" applyFont="1" applyFill="1" applyBorder="1" applyAlignment="1" applyProtection="1">
      <alignment horizontal="left" wrapText="1"/>
      <protection hidden="1"/>
    </xf>
    <xf numFmtId="0" fontId="76" fillId="33" borderId="11" xfId="0" applyFont="1" applyFill="1" applyBorder="1" applyAlignment="1" applyProtection="1">
      <alignment/>
      <protection hidden="1"/>
    </xf>
    <xf numFmtId="0" fontId="81" fillId="34" borderId="12" xfId="0" applyFont="1" applyFill="1" applyBorder="1" applyAlignment="1">
      <alignment horizontal="center" vertical="center"/>
    </xf>
    <xf numFmtId="0" fontId="75" fillId="0" borderId="0" xfId="0" applyFont="1" applyFill="1" applyBorder="1" applyAlignment="1" applyProtection="1">
      <alignment/>
      <protection hidden="1" locked="0"/>
    </xf>
    <xf numFmtId="0" fontId="77" fillId="33" borderId="0" xfId="0" applyFont="1" applyFill="1" applyAlignment="1" applyProtection="1">
      <alignment horizontal="center"/>
      <protection hidden="1"/>
    </xf>
    <xf numFmtId="0" fontId="82" fillId="33" borderId="0" xfId="0" applyFont="1" applyFill="1" applyAlignment="1" applyProtection="1">
      <alignment horizontal="left"/>
      <protection hidden="1"/>
    </xf>
    <xf numFmtId="0" fontId="83" fillId="33" borderId="0" xfId="0" applyFont="1" applyFill="1" applyAlignment="1" applyProtection="1">
      <alignment horizontal="left"/>
      <protection hidden="1"/>
    </xf>
    <xf numFmtId="0" fontId="77" fillId="33" borderId="0" xfId="0" applyFont="1" applyFill="1" applyBorder="1" applyAlignment="1" applyProtection="1">
      <alignment/>
      <protection hidden="1"/>
    </xf>
    <xf numFmtId="0" fontId="81" fillId="0" borderId="13" xfId="0" applyFont="1" applyBorder="1" applyAlignment="1">
      <alignment horizontal="justify" vertical="center"/>
    </xf>
    <xf numFmtId="0" fontId="78" fillId="33" borderId="0" xfId="0" applyFont="1" applyFill="1" applyAlignment="1" applyProtection="1">
      <alignment vertical="top"/>
      <protection hidden="1"/>
    </xf>
    <xf numFmtId="0" fontId="78" fillId="33" borderId="0" xfId="0" applyFont="1" applyFill="1" applyBorder="1" applyAlignment="1" applyProtection="1">
      <alignment vertical="top"/>
      <protection hidden="1"/>
    </xf>
    <xf numFmtId="0" fontId="77" fillId="33" borderId="0" xfId="0" applyFont="1" applyFill="1" applyAlignment="1" applyProtection="1">
      <alignment horizontal="center" vertical="top"/>
      <protection hidden="1"/>
    </xf>
    <xf numFmtId="0" fontId="81" fillId="0" borderId="13" xfId="0" applyFont="1" applyFill="1" applyBorder="1" applyAlignment="1">
      <alignment horizontal="justify" vertical="center"/>
    </xf>
    <xf numFmtId="0" fontId="81" fillId="0" borderId="13" xfId="0" applyFont="1" applyBorder="1" applyAlignment="1">
      <alignment horizontal="justify" vertical="center" wrapText="1"/>
    </xf>
    <xf numFmtId="0" fontId="81" fillId="0" borderId="13" xfId="0" applyFont="1" applyFill="1" applyBorder="1" applyAlignment="1">
      <alignment horizontal="justify" vertical="center" wrapText="1"/>
    </xf>
    <xf numFmtId="49" fontId="81" fillId="0" borderId="13" xfId="0" applyNumberFormat="1" applyFont="1" applyFill="1" applyBorder="1" applyAlignment="1">
      <alignment horizontal="justify" vertical="center"/>
    </xf>
    <xf numFmtId="0" fontId="84" fillId="0" borderId="13" xfId="0" applyFont="1" applyFill="1" applyBorder="1" applyAlignment="1">
      <alignment horizontal="justify" vertical="center" wrapText="1"/>
    </xf>
    <xf numFmtId="0" fontId="84" fillId="0" borderId="14" xfId="0" applyFont="1" applyFill="1" applyBorder="1" applyAlignment="1">
      <alignment horizontal="justify" vertical="center" wrapText="1"/>
    </xf>
    <xf numFmtId="49" fontId="81" fillId="0" borderId="14" xfId="0" applyNumberFormat="1" applyFont="1" applyFill="1" applyBorder="1" applyAlignment="1">
      <alignment horizontal="justify" vertical="center"/>
    </xf>
    <xf numFmtId="2" fontId="84" fillId="0" borderId="13" xfId="0" applyNumberFormat="1" applyFont="1" applyFill="1" applyBorder="1" applyAlignment="1">
      <alignment horizontal="justify" vertical="center" wrapText="1"/>
    </xf>
    <xf numFmtId="0" fontId="81" fillId="34" borderId="15" xfId="0" applyFont="1" applyFill="1" applyBorder="1" applyAlignment="1">
      <alignment horizontal="left" vertical="center"/>
    </xf>
    <xf numFmtId="0" fontId="81" fillId="34" borderId="16" xfId="0" applyFont="1" applyFill="1" applyBorder="1" applyAlignment="1">
      <alignment horizontal="center" vertical="center"/>
    </xf>
    <xf numFmtId="2" fontId="81" fillId="0" borderId="17" xfId="0" applyNumberFormat="1" applyFont="1" applyFill="1" applyBorder="1" applyAlignment="1">
      <alignment horizontal="center" vertical="center"/>
    </xf>
    <xf numFmtId="2" fontId="81" fillId="0" borderId="16" xfId="0" applyNumberFormat="1" applyFont="1" applyFill="1" applyBorder="1" applyAlignment="1">
      <alignment horizontal="center" vertical="center"/>
    </xf>
    <xf numFmtId="0" fontId="77" fillId="33" borderId="0" xfId="0" applyFont="1" applyFill="1" applyAlignment="1" applyProtection="1">
      <alignment horizontal="left"/>
      <protection hidden="1"/>
    </xf>
    <xf numFmtId="0" fontId="85" fillId="34" borderId="0" xfId="0" applyFont="1" applyFill="1" applyBorder="1" applyAlignment="1">
      <alignment horizontal="left" vertical="center"/>
    </xf>
    <xf numFmtId="0" fontId="85" fillId="34" borderId="12" xfId="0" applyFont="1" applyFill="1" applyBorder="1" applyAlignment="1">
      <alignment horizontal="center" vertical="center"/>
    </xf>
    <xf numFmtId="0" fontId="78" fillId="33" borderId="0" xfId="0" applyFont="1" applyFill="1" applyAlignment="1" applyProtection="1">
      <alignment wrapText="1"/>
      <protection hidden="1"/>
    </xf>
    <xf numFmtId="0" fontId="78" fillId="33" borderId="0" xfId="0" applyFont="1" applyFill="1" applyAlignment="1" applyProtection="1">
      <alignment vertical="top"/>
      <protection hidden="1" locked="0"/>
    </xf>
    <xf numFmtId="0" fontId="75" fillId="0" borderId="0" xfId="0" applyFont="1" applyAlignment="1">
      <alignment/>
    </xf>
    <xf numFmtId="0" fontId="75" fillId="0" borderId="0" xfId="0" applyFont="1" applyAlignment="1" applyProtection="1">
      <alignment horizontal="left"/>
      <protection hidden="1" locked="0"/>
    </xf>
    <xf numFmtId="0" fontId="75" fillId="0" borderId="0" xfId="0" applyFont="1" applyAlignment="1" applyProtection="1">
      <alignment/>
      <protection hidden="1"/>
    </xf>
    <xf numFmtId="0" fontId="86" fillId="0" borderId="0" xfId="0" applyFont="1" applyAlignment="1" applyProtection="1">
      <alignment/>
      <protection hidden="1"/>
    </xf>
    <xf numFmtId="0" fontId="77" fillId="0" borderId="0" xfId="0" applyFont="1" applyAlignment="1" applyProtection="1">
      <alignment/>
      <protection hidden="1"/>
    </xf>
    <xf numFmtId="0" fontId="77" fillId="33" borderId="0" xfId="0" applyFont="1" applyFill="1" applyAlignment="1" applyProtection="1">
      <alignment horizontal="center"/>
      <protection hidden="1" locked="0"/>
    </xf>
    <xf numFmtId="0" fontId="77" fillId="33" borderId="0" xfId="0" applyFont="1" applyFill="1" applyBorder="1" applyAlignment="1" applyProtection="1">
      <alignment horizontal="center"/>
      <protection hidden="1" locked="0"/>
    </xf>
    <xf numFmtId="49" fontId="77" fillId="33" borderId="0" xfId="0" applyNumberFormat="1" applyFont="1" applyFill="1" applyAlignment="1" applyProtection="1">
      <alignment horizontal="center"/>
      <protection hidden="1"/>
    </xf>
    <xf numFmtId="49" fontId="77" fillId="33" borderId="0" xfId="0" applyNumberFormat="1" applyFont="1" applyFill="1" applyAlignment="1" applyProtection="1">
      <alignment horizontal="center"/>
      <protection hidden="1" locked="0"/>
    </xf>
    <xf numFmtId="0" fontId="75" fillId="0" borderId="0" xfId="0" applyFont="1" applyFill="1" applyAlignment="1" applyProtection="1">
      <alignment/>
      <protection hidden="1"/>
    </xf>
    <xf numFmtId="2" fontId="81" fillId="0" borderId="13" xfId="0" applyNumberFormat="1" applyFont="1" applyBorder="1" applyAlignment="1">
      <alignment horizontal="center" vertical="center"/>
    </xf>
    <xf numFmtId="0" fontId="77" fillId="33" borderId="0" xfId="0" applyFont="1" applyFill="1" applyAlignment="1" applyProtection="1">
      <alignment/>
      <protection hidden="1"/>
    </xf>
    <xf numFmtId="0" fontId="77" fillId="33" borderId="0" xfId="0" applyFont="1" applyFill="1" applyAlignment="1" applyProtection="1">
      <alignment vertical="center"/>
      <protection hidden="1"/>
    </xf>
    <xf numFmtId="0" fontId="18" fillId="33" borderId="0" xfId="0" applyFont="1" applyFill="1" applyAlignment="1" applyProtection="1">
      <alignment vertical="top" wrapText="1"/>
      <protection hidden="1"/>
    </xf>
    <xf numFmtId="0" fontId="77" fillId="33" borderId="0" xfId="0" applyFont="1" applyFill="1" applyAlignment="1" applyProtection="1">
      <alignment vertical="center"/>
      <protection hidden="1" locked="0"/>
    </xf>
    <xf numFmtId="0" fontId="86" fillId="33" borderId="0" xfId="0" applyFont="1" applyFill="1" applyAlignment="1" applyProtection="1">
      <alignment horizontal="center" vertical="top"/>
      <protection hidden="1" locked="0"/>
    </xf>
    <xf numFmtId="0" fontId="80" fillId="33" borderId="0" xfId="0" applyFont="1" applyFill="1" applyAlignment="1" applyProtection="1">
      <alignment horizontal="center" vertical="top"/>
      <protection hidden="1" locked="0"/>
    </xf>
    <xf numFmtId="0" fontId="86" fillId="33" borderId="0" xfId="0" applyFont="1" applyFill="1" applyAlignment="1" applyProtection="1">
      <alignment horizontal="center" vertical="top"/>
      <protection hidden="1"/>
    </xf>
    <xf numFmtId="0" fontId="80" fillId="33" borderId="0" xfId="0" applyFont="1" applyFill="1" applyAlignment="1" applyProtection="1">
      <alignment horizontal="center" vertical="top"/>
      <protection hidden="1"/>
    </xf>
    <xf numFmtId="0" fontId="77" fillId="33" borderId="0" xfId="0" applyFont="1" applyFill="1" applyAlignment="1" applyProtection="1">
      <alignment horizontal="center" vertical="top"/>
      <protection hidden="1" locked="0"/>
    </xf>
    <xf numFmtId="0" fontId="75" fillId="0" borderId="0" xfId="0" applyFont="1" applyAlignment="1">
      <alignment vertical="top"/>
    </xf>
    <xf numFmtId="0" fontId="76" fillId="33" borderId="0" xfId="0" applyFont="1" applyFill="1" applyAlignment="1" applyProtection="1">
      <alignment horizontal="left" vertical="top"/>
      <protection hidden="1"/>
    </xf>
    <xf numFmtId="0" fontId="75" fillId="33" borderId="0" xfId="0" applyFont="1" applyFill="1" applyAlignment="1" applyProtection="1">
      <alignment horizontal="left" vertical="top"/>
      <protection hidden="1"/>
    </xf>
    <xf numFmtId="0" fontId="77" fillId="33" borderId="0" xfId="0" applyFont="1" applyFill="1" applyAlignment="1" applyProtection="1">
      <alignment horizontal="left" vertical="top"/>
      <protection hidden="1"/>
    </xf>
    <xf numFmtId="0" fontId="75" fillId="0" borderId="0" xfId="0" applyFont="1" applyAlignment="1" applyProtection="1">
      <alignment horizontal="left" vertical="top"/>
      <protection hidden="1" locked="0"/>
    </xf>
    <xf numFmtId="0" fontId="78" fillId="33" borderId="0" xfId="0" applyFont="1" applyFill="1" applyAlignment="1" applyProtection="1">
      <alignment horizontal="left" wrapText="1"/>
      <protection hidden="1"/>
    </xf>
    <xf numFmtId="0" fontId="87" fillId="33" borderId="0" xfId="0" applyFont="1" applyFill="1" applyAlignment="1" applyProtection="1">
      <alignment horizontal="center" wrapText="1"/>
      <protection hidden="1"/>
    </xf>
    <xf numFmtId="0" fontId="78" fillId="33" borderId="0" xfId="0" applyFont="1" applyFill="1" applyAlignment="1" applyProtection="1">
      <alignment vertical="top" wrapText="1"/>
      <protection hidden="1"/>
    </xf>
    <xf numFmtId="0" fontId="78" fillId="33" borderId="0" xfId="0" applyFont="1" applyFill="1" applyBorder="1" applyAlignment="1" applyProtection="1">
      <alignment horizontal="left" wrapText="1"/>
      <protection hidden="1"/>
    </xf>
    <xf numFmtId="0" fontId="77" fillId="33" borderId="0" xfId="0" applyFont="1" applyFill="1" applyBorder="1" applyAlignment="1" applyProtection="1">
      <alignment horizontal="center"/>
      <protection hidden="1"/>
    </xf>
    <xf numFmtId="0" fontId="17" fillId="33" borderId="0" xfId="0" applyFont="1" applyFill="1" applyBorder="1" applyAlignment="1" applyProtection="1">
      <alignment horizontal="left" vertical="top" wrapText="1"/>
      <protection hidden="1"/>
    </xf>
    <xf numFmtId="0" fontId="75" fillId="33" borderId="0" xfId="0" applyFont="1" applyFill="1" applyAlignment="1" applyProtection="1">
      <alignment horizontal="left"/>
      <protection hidden="1"/>
    </xf>
    <xf numFmtId="0" fontId="75" fillId="33" borderId="0" xfId="0" applyFont="1" applyFill="1" applyBorder="1" applyAlignment="1" applyProtection="1">
      <alignment horizontal="center"/>
      <protection hidden="1"/>
    </xf>
    <xf numFmtId="0" fontId="75" fillId="0" borderId="0" xfId="0" applyFont="1" applyBorder="1" applyAlignment="1">
      <alignment/>
    </xf>
    <xf numFmtId="0" fontId="76" fillId="0" borderId="0" xfId="0" applyFont="1" applyFill="1" applyBorder="1" applyAlignment="1">
      <alignment/>
    </xf>
    <xf numFmtId="0" fontId="75" fillId="0" borderId="0" xfId="0" applyFont="1" applyAlignment="1" applyProtection="1">
      <alignment/>
      <protection locked="0"/>
    </xf>
    <xf numFmtId="0" fontId="75" fillId="0" borderId="0" xfId="0" applyFont="1" applyAlignment="1" applyProtection="1">
      <alignment vertical="top"/>
      <protection locked="0"/>
    </xf>
    <xf numFmtId="0" fontId="75" fillId="33" borderId="10" xfId="0" applyFont="1" applyFill="1" applyBorder="1" applyAlignment="1" applyProtection="1">
      <alignment horizontal="left" vertical="top" wrapText="1"/>
      <protection hidden="1"/>
    </xf>
    <xf numFmtId="0" fontId="75" fillId="33" borderId="10" xfId="0" applyFont="1" applyFill="1" applyBorder="1" applyAlignment="1" applyProtection="1">
      <alignment horizontal="left" vertical="top"/>
      <protection hidden="1"/>
    </xf>
    <xf numFmtId="0" fontId="75" fillId="0" borderId="0" xfId="0" applyFont="1" applyFill="1" applyAlignment="1">
      <alignment horizontal="left" vertical="top"/>
    </xf>
    <xf numFmtId="0" fontId="75" fillId="0" borderId="0" xfId="0" applyFont="1" applyFill="1" applyAlignment="1" applyProtection="1">
      <alignment horizontal="left" vertical="top"/>
      <protection locked="0"/>
    </xf>
    <xf numFmtId="0" fontId="75" fillId="0" borderId="0" xfId="0" applyFont="1" applyAlignment="1" applyProtection="1">
      <alignment horizontal="left" vertical="top"/>
      <protection locked="0"/>
    </xf>
    <xf numFmtId="0" fontId="75" fillId="0" borderId="0" xfId="0" applyFont="1" applyFill="1" applyAlignment="1">
      <alignment horizontal="left" vertical="top" wrapText="1"/>
    </xf>
    <xf numFmtId="0" fontId="75" fillId="0" borderId="0" xfId="0" applyFont="1" applyAlignment="1">
      <alignment horizontal="left" vertical="top"/>
    </xf>
    <xf numFmtId="0" fontId="88" fillId="33" borderId="0" xfId="0" applyFont="1" applyFill="1" applyAlignment="1" applyProtection="1">
      <alignment/>
      <protection hidden="1" locked="0"/>
    </xf>
    <xf numFmtId="0" fontId="75" fillId="0" borderId="0" xfId="0" applyFont="1" applyFill="1" applyAlignment="1" applyProtection="1">
      <alignment horizontal="left" vertical="top" wrapText="1"/>
      <protection hidden="1" locked="0"/>
    </xf>
    <xf numFmtId="0" fontId="75" fillId="0" borderId="0" xfId="0" applyFont="1" applyAlignment="1" applyProtection="1">
      <alignment/>
      <protection hidden="1" locked="0"/>
    </xf>
    <xf numFmtId="0" fontId="78" fillId="33" borderId="0" xfId="0" applyFont="1" applyFill="1" applyAlignment="1" applyProtection="1">
      <alignment horizontal="left" vertical="top" wrapText="1"/>
      <protection hidden="1"/>
    </xf>
    <xf numFmtId="0" fontId="89" fillId="0" borderId="0" xfId="0" applyFont="1" applyFill="1" applyBorder="1" applyAlignment="1">
      <alignment/>
    </xf>
    <xf numFmtId="0" fontId="76" fillId="0" borderId="0" xfId="0" applyFont="1" applyFill="1" applyAlignment="1" applyProtection="1">
      <alignment horizontal="left" vertical="top" wrapText="1"/>
      <protection hidden="1" locked="0"/>
    </xf>
    <xf numFmtId="0" fontId="75" fillId="0" borderId="0" xfId="0" applyFont="1" applyFill="1" applyAlignment="1" applyProtection="1">
      <alignment/>
      <protection hidden="1" locked="0"/>
    </xf>
    <xf numFmtId="2" fontId="81" fillId="0" borderId="13" xfId="0" applyNumberFormat="1" applyFont="1" applyFill="1" applyBorder="1" applyAlignment="1">
      <alignment horizontal="center" vertical="center"/>
    </xf>
    <xf numFmtId="0" fontId="90" fillId="33" borderId="10" xfId="0" applyFont="1" applyFill="1" applyBorder="1" applyAlignment="1" applyProtection="1">
      <alignment vertical="center" wrapText="1"/>
      <protection hidden="1"/>
    </xf>
    <xf numFmtId="0" fontId="90" fillId="33" borderId="18" xfId="0" applyFont="1" applyFill="1" applyBorder="1" applyAlignment="1" applyProtection="1">
      <alignment vertical="center" wrapText="1"/>
      <protection hidden="1"/>
    </xf>
    <xf numFmtId="0" fontId="90" fillId="33" borderId="19" xfId="0" applyFont="1" applyFill="1" applyBorder="1" applyAlignment="1" applyProtection="1">
      <alignment vertical="center"/>
      <protection hidden="1"/>
    </xf>
    <xf numFmtId="0" fontId="90" fillId="33" borderId="10" xfId="0" applyFont="1" applyFill="1" applyBorder="1" applyAlignment="1" applyProtection="1">
      <alignment vertical="center"/>
      <protection hidden="1"/>
    </xf>
    <xf numFmtId="0" fontId="90" fillId="33" borderId="18" xfId="0" applyFont="1" applyFill="1" applyBorder="1" applyAlignment="1" applyProtection="1">
      <alignment vertical="center"/>
      <protection hidden="1"/>
    </xf>
    <xf numFmtId="0" fontId="90" fillId="33" borderId="19" xfId="0" applyFont="1" applyFill="1" applyBorder="1" applyAlignment="1" applyProtection="1">
      <alignment vertical="center" wrapText="1"/>
      <protection hidden="1"/>
    </xf>
    <xf numFmtId="0" fontId="84" fillId="0" borderId="13" xfId="0" applyNumberFormat="1" applyFont="1" applyFill="1" applyBorder="1" applyAlignment="1">
      <alignment horizontal="justify" vertical="center" wrapText="1"/>
    </xf>
    <xf numFmtId="0" fontId="84" fillId="0" borderId="13" xfId="0" applyNumberFormat="1" applyFont="1" applyFill="1" applyBorder="1" applyAlignment="1" applyProtection="1">
      <alignment horizontal="justify" vertical="center" wrapText="1"/>
      <protection hidden="1" locked="0"/>
    </xf>
    <xf numFmtId="49" fontId="81" fillId="0" borderId="13" xfId="0" applyNumberFormat="1" applyFont="1" applyFill="1" applyBorder="1" applyAlignment="1" applyProtection="1">
      <alignment horizontal="justify" vertical="center"/>
      <protection hidden="1" locked="0"/>
    </xf>
    <xf numFmtId="2" fontId="81" fillId="0" borderId="13" xfId="0" applyNumberFormat="1" applyFont="1" applyFill="1" applyBorder="1" applyAlignment="1" applyProtection="1">
      <alignment horizontal="center" vertical="center"/>
      <protection hidden="1" locked="0"/>
    </xf>
    <xf numFmtId="0" fontId="78" fillId="33" borderId="0" xfId="0" applyFont="1" applyFill="1" applyAlignment="1" applyProtection="1">
      <alignment horizontal="left" vertical="top"/>
      <protection hidden="1"/>
    </xf>
    <xf numFmtId="0" fontId="12" fillId="33" borderId="0" xfId="0" applyFont="1" applyFill="1" applyAlignment="1" applyProtection="1">
      <alignment vertical="top" wrapText="1"/>
      <protection hidden="1"/>
    </xf>
    <xf numFmtId="0" fontId="78" fillId="33" borderId="0" xfId="0" applyFont="1" applyFill="1" applyAlignment="1" applyProtection="1">
      <alignment horizontal="left" vertical="top" wrapText="1"/>
      <protection hidden="1"/>
    </xf>
    <xf numFmtId="0" fontId="78" fillId="33" borderId="0" xfId="0" applyFont="1" applyFill="1" applyAlignment="1" applyProtection="1">
      <alignment horizontal="left" vertical="top" wrapText="1"/>
      <protection hidden="1"/>
    </xf>
    <xf numFmtId="0" fontId="78" fillId="33" borderId="0" xfId="0" applyFont="1" applyFill="1" applyAlignment="1" applyProtection="1">
      <alignment horizontal="left" wrapText="1"/>
      <protection hidden="1"/>
    </xf>
    <xf numFmtId="0" fontId="91" fillId="33" borderId="0" xfId="0" applyFont="1" applyFill="1" applyBorder="1" applyAlignment="1" applyProtection="1">
      <alignment horizontal="left" vertical="top"/>
      <protection hidden="1"/>
    </xf>
    <xf numFmtId="0" fontId="78" fillId="33" borderId="0" xfId="0" applyFont="1" applyFill="1" applyBorder="1" applyAlignment="1" applyProtection="1">
      <alignment wrapText="1"/>
      <protection hidden="1"/>
    </xf>
    <xf numFmtId="0" fontId="75" fillId="0" borderId="0" xfId="0" applyFont="1" applyAlignment="1" applyProtection="1">
      <alignment vertical="top"/>
      <protection hidden="1"/>
    </xf>
    <xf numFmtId="0" fontId="75" fillId="0" borderId="13" xfId="0" applyFont="1" applyFill="1" applyBorder="1" applyAlignment="1" applyProtection="1">
      <alignment horizontal="center" vertical="top" wrapText="1"/>
      <protection hidden="1"/>
    </xf>
    <xf numFmtId="0" fontId="75" fillId="0" borderId="0" xfId="0" applyFont="1" applyFill="1" applyAlignment="1" applyProtection="1">
      <alignment horizontal="left" vertical="top" wrapText="1"/>
      <protection hidden="1"/>
    </xf>
    <xf numFmtId="0" fontId="77" fillId="33" borderId="0" xfId="0" applyFont="1" applyFill="1" applyAlignment="1" applyProtection="1">
      <alignment horizontal="center" vertical="top"/>
      <protection hidden="1"/>
    </xf>
    <xf numFmtId="0" fontId="76" fillId="0" borderId="0" xfId="0" applyFont="1" applyFill="1" applyAlignment="1" applyProtection="1">
      <alignment horizontal="left" vertical="top" wrapText="1"/>
      <protection hidden="1" locked="0"/>
    </xf>
    <xf numFmtId="0" fontId="75" fillId="0" borderId="0" xfId="0" applyFont="1" applyFill="1" applyAlignment="1" applyProtection="1">
      <alignment horizontal="left" vertical="top" wrapText="1"/>
      <protection hidden="1" locked="0"/>
    </xf>
    <xf numFmtId="0" fontId="75" fillId="0" borderId="0" xfId="0" applyFont="1" applyAlignment="1" applyProtection="1">
      <alignment/>
      <protection hidden="1" locked="0"/>
    </xf>
    <xf numFmtId="0" fontId="75" fillId="0" borderId="0" xfId="0" applyFont="1" applyAlignment="1" applyProtection="1">
      <alignment/>
      <protection/>
    </xf>
    <xf numFmtId="0" fontId="75" fillId="0" borderId="0" xfId="0" applyFont="1" applyAlignment="1" applyProtection="1">
      <alignment vertical="top"/>
      <protection/>
    </xf>
    <xf numFmtId="0" fontId="75" fillId="35" borderId="20" xfId="0" applyFont="1" applyFill="1" applyBorder="1" applyAlignment="1">
      <alignment horizontal="left" vertical="top" wrapText="1"/>
    </xf>
    <xf numFmtId="0" fontId="75" fillId="0" borderId="21" xfId="0" applyFont="1" applyBorder="1" applyAlignment="1">
      <alignment horizontal="left" vertical="top" wrapText="1"/>
    </xf>
    <xf numFmtId="0" fontId="75" fillId="35" borderId="21" xfId="0" applyFont="1" applyFill="1" applyBorder="1" applyAlignment="1">
      <alignment horizontal="left" vertical="top" wrapText="1"/>
    </xf>
    <xf numFmtId="0" fontId="17" fillId="35" borderId="21" xfId="0" applyFont="1" applyFill="1" applyBorder="1" applyAlignment="1">
      <alignment horizontal="left" vertical="top" wrapText="1"/>
    </xf>
    <xf numFmtId="0" fontId="90" fillId="33" borderId="22" xfId="0" applyFont="1" applyFill="1" applyBorder="1" applyAlignment="1" applyProtection="1">
      <alignment vertical="center" wrapText="1"/>
      <protection hidden="1"/>
    </xf>
    <xf numFmtId="0" fontId="90" fillId="33" borderId="23" xfId="0" applyFont="1" applyFill="1" applyBorder="1" applyAlignment="1" applyProtection="1">
      <alignment vertical="center" wrapText="1"/>
      <protection hidden="1"/>
    </xf>
    <xf numFmtId="0" fontId="75" fillId="0" borderId="0" xfId="0" applyFont="1" applyFill="1" applyAlignment="1" applyProtection="1">
      <alignment horizontal="left" vertical="top" wrapText="1"/>
      <protection hidden="1"/>
    </xf>
    <xf numFmtId="0" fontId="92" fillId="33" borderId="0" xfId="0" applyFont="1" applyFill="1" applyAlignment="1" applyProtection="1">
      <alignment horizontal="left" vertical="top" wrapText="1" indent="1"/>
      <protection hidden="1" locked="0"/>
    </xf>
    <xf numFmtId="0" fontId="75" fillId="0" borderId="13" xfId="0" applyFont="1" applyFill="1" applyBorder="1" applyAlignment="1" applyProtection="1">
      <alignment horizontal="center" vertical="top" wrapText="1"/>
      <protection hidden="1"/>
    </xf>
    <xf numFmtId="0" fontId="75" fillId="33" borderId="13" xfId="0" applyFont="1" applyFill="1" applyBorder="1" applyAlignment="1" applyProtection="1">
      <alignment horizontal="center" vertical="top" wrapText="1"/>
      <protection hidden="1"/>
    </xf>
    <xf numFmtId="0" fontId="75" fillId="36" borderId="13" xfId="0" applyFont="1" applyFill="1" applyBorder="1" applyAlignment="1" applyProtection="1">
      <alignment horizontal="left" vertical="top" wrapText="1"/>
      <protection hidden="1" locked="0"/>
    </xf>
    <xf numFmtId="0" fontId="78" fillId="33" borderId="0" xfId="0" applyFont="1" applyFill="1" applyAlignment="1" applyProtection="1">
      <alignment horizontal="left" vertical="top" wrapText="1"/>
      <protection hidden="1"/>
    </xf>
    <xf numFmtId="0" fontId="12" fillId="33" borderId="0" xfId="0" applyFont="1" applyFill="1" applyAlignment="1" applyProtection="1">
      <alignment horizontal="left" vertical="top" wrapText="1"/>
      <protection hidden="1"/>
    </xf>
    <xf numFmtId="0" fontId="12" fillId="36" borderId="0" xfId="0" applyFont="1" applyFill="1" applyBorder="1" applyAlignment="1" applyProtection="1">
      <alignment horizontal="left" vertical="top" wrapText="1"/>
      <protection hidden="1" locked="0"/>
    </xf>
    <xf numFmtId="0" fontId="78" fillId="37" borderId="0" xfId="0" applyFont="1" applyFill="1" applyAlignment="1" applyProtection="1">
      <alignment horizontal="left" vertical="top" wrapText="1"/>
      <protection hidden="1"/>
    </xf>
    <xf numFmtId="0" fontId="78" fillId="36" borderId="0" xfId="0" applyFont="1" applyFill="1" applyAlignment="1" applyProtection="1">
      <alignment horizontal="left" vertical="top" wrapText="1"/>
      <protection hidden="1"/>
    </xf>
    <xf numFmtId="0" fontId="17" fillId="33" borderId="0" xfId="0" applyNumberFormat="1" applyFont="1" applyFill="1" applyBorder="1" applyAlignment="1" applyProtection="1">
      <alignment horizontal="left" vertical="top" wrapText="1"/>
      <protection hidden="1"/>
    </xf>
    <xf numFmtId="14" fontId="76" fillId="33" borderId="10" xfId="0" applyNumberFormat="1" applyFont="1" applyFill="1" applyBorder="1" applyAlignment="1" applyProtection="1">
      <alignment horizontal="center"/>
      <protection hidden="1"/>
    </xf>
    <xf numFmtId="0" fontId="77" fillId="33" borderId="0" xfId="0" applyFont="1" applyFill="1" applyBorder="1" applyAlignment="1" applyProtection="1">
      <alignment horizontal="left" vertical="top" wrapText="1"/>
      <protection hidden="1"/>
    </xf>
    <xf numFmtId="0" fontId="80" fillId="33" borderId="0" xfId="0" applyFont="1" applyFill="1" applyBorder="1" applyAlignment="1" applyProtection="1">
      <alignment horizontal="left" vertical="top" wrapText="1"/>
      <protection hidden="1"/>
    </xf>
    <xf numFmtId="0" fontId="78" fillId="33" borderId="10" xfId="0" applyFont="1" applyFill="1" applyBorder="1" applyAlignment="1" applyProtection="1">
      <alignment horizontal="center"/>
      <protection hidden="1" locked="0"/>
    </xf>
    <xf numFmtId="2" fontId="77" fillId="33" borderId="13" xfId="0" applyNumberFormat="1" applyFont="1" applyFill="1" applyBorder="1" applyAlignment="1" applyProtection="1">
      <alignment horizontal="center" vertical="top"/>
      <protection hidden="1"/>
    </xf>
    <xf numFmtId="0" fontId="77" fillId="33" borderId="13" xfId="0" applyFont="1" applyFill="1" applyBorder="1" applyAlignment="1" applyProtection="1">
      <alignment horizontal="center" vertical="top"/>
      <protection hidden="1"/>
    </xf>
    <xf numFmtId="0" fontId="93" fillId="33" borderId="24" xfId="0" applyFont="1" applyFill="1" applyBorder="1" applyAlignment="1" applyProtection="1">
      <alignment horizontal="center" vertical="top"/>
      <protection hidden="1"/>
    </xf>
    <xf numFmtId="0" fontId="75" fillId="33" borderId="0" xfId="0" applyFont="1" applyFill="1" applyAlignment="1" applyProtection="1">
      <alignment horizontal="left" wrapText="1"/>
      <protection hidden="1"/>
    </xf>
    <xf numFmtId="0" fontId="77" fillId="33" borderId="13" xfId="0" applyFont="1" applyFill="1" applyBorder="1" applyAlignment="1" applyProtection="1">
      <alignment horizontal="left" vertical="top" wrapText="1"/>
      <protection hidden="1"/>
    </xf>
    <xf numFmtId="0" fontId="90" fillId="33" borderId="25" xfId="0" applyFont="1" applyFill="1" applyBorder="1" applyAlignment="1" applyProtection="1">
      <alignment horizontal="center" vertical="center"/>
      <protection hidden="1"/>
    </xf>
    <xf numFmtId="0" fontId="90" fillId="33" borderId="25" xfId="0" applyFont="1" applyFill="1" applyBorder="1" applyAlignment="1" applyProtection="1">
      <alignment horizontal="center" vertical="center" wrapText="1"/>
      <protection hidden="1"/>
    </xf>
    <xf numFmtId="0" fontId="90" fillId="33" borderId="26" xfId="0" applyFont="1" applyFill="1" applyBorder="1" applyAlignment="1" applyProtection="1">
      <alignment horizontal="center" vertical="center" wrapText="1"/>
      <protection hidden="1"/>
    </xf>
    <xf numFmtId="0" fontId="75" fillId="36" borderId="27" xfId="0" applyFont="1" applyFill="1" applyBorder="1" applyAlignment="1" applyProtection="1">
      <alignment horizontal="left" vertical="top" wrapText="1"/>
      <protection hidden="1" locked="0"/>
    </xf>
    <xf numFmtId="0" fontId="75" fillId="36" borderId="11" xfId="0" applyFont="1" applyFill="1" applyBorder="1" applyAlignment="1" applyProtection="1">
      <alignment horizontal="left" vertical="top" wrapText="1"/>
      <protection hidden="1" locked="0"/>
    </xf>
    <xf numFmtId="0" fontId="75" fillId="36" borderId="28" xfId="0" applyFont="1" applyFill="1" applyBorder="1" applyAlignment="1" applyProtection="1">
      <alignment horizontal="left" vertical="top" wrapText="1"/>
      <protection hidden="1" locked="0"/>
    </xf>
    <xf numFmtId="0" fontId="17" fillId="33" borderId="0" xfId="0" applyFont="1" applyFill="1" applyBorder="1" applyAlignment="1" applyProtection="1">
      <alignment horizontal="left" vertical="top" wrapText="1"/>
      <protection hidden="1"/>
    </xf>
    <xf numFmtId="0" fontId="77" fillId="0" borderId="10" xfId="0" applyFont="1" applyFill="1" applyBorder="1" applyAlignment="1" applyProtection="1">
      <alignment horizontal="left" vertical="top" wrapText="1"/>
      <protection hidden="1"/>
    </xf>
    <xf numFmtId="0" fontId="78" fillId="36" borderId="0" xfId="0" applyFont="1" applyFill="1" applyBorder="1" applyAlignment="1" applyProtection="1">
      <alignment horizontal="left" vertical="top" wrapText="1"/>
      <protection hidden="1" locked="0"/>
    </xf>
    <xf numFmtId="0" fontId="78" fillId="36" borderId="10" xfId="0" applyFont="1" applyFill="1" applyBorder="1" applyAlignment="1" applyProtection="1">
      <alignment horizontal="left" vertical="top" wrapText="1"/>
      <protection hidden="1" locked="0"/>
    </xf>
    <xf numFmtId="49" fontId="82" fillId="36" borderId="10" xfId="0" applyNumberFormat="1" applyFont="1" applyFill="1" applyBorder="1" applyAlignment="1" applyProtection="1">
      <alignment horizontal="left" vertical="top" wrapText="1"/>
      <protection locked="0"/>
    </xf>
    <xf numFmtId="0" fontId="77" fillId="33" borderId="0" xfId="0" applyFont="1" applyFill="1" applyAlignment="1" applyProtection="1">
      <alignment horizontal="center" vertical="top"/>
      <protection hidden="1"/>
    </xf>
    <xf numFmtId="0" fontId="87" fillId="33" borderId="0" xfId="0" applyFont="1" applyFill="1" applyBorder="1" applyAlignment="1" applyProtection="1" quotePrefix="1">
      <alignment vertical="top"/>
      <protection hidden="1"/>
    </xf>
    <xf numFmtId="0" fontId="87" fillId="33" borderId="0" xfId="0" applyFont="1" applyFill="1" applyBorder="1" applyAlignment="1" applyProtection="1">
      <alignment vertical="top"/>
      <protection hidden="1"/>
    </xf>
    <xf numFmtId="0" fontId="75" fillId="36" borderId="13" xfId="0" applyFont="1" applyFill="1" applyBorder="1" applyAlignment="1" applyProtection="1">
      <alignment horizontal="center" vertical="top" wrapText="1"/>
      <protection hidden="1" locked="0"/>
    </xf>
    <xf numFmtId="0" fontId="75" fillId="36" borderId="27" xfId="0" applyFont="1" applyFill="1" applyBorder="1" applyAlignment="1" applyProtection="1">
      <alignment horizontal="center" vertical="center" wrapText="1"/>
      <protection hidden="1" locked="0"/>
    </xf>
    <xf numFmtId="0" fontId="75" fillId="36" borderId="11" xfId="0" applyFont="1" applyFill="1" applyBorder="1" applyAlignment="1" applyProtection="1">
      <alignment horizontal="center" vertical="center" wrapText="1"/>
      <protection hidden="1" locked="0"/>
    </xf>
    <xf numFmtId="0" fontId="75" fillId="36" borderId="28" xfId="0" applyFont="1" applyFill="1" applyBorder="1" applyAlignment="1" applyProtection="1">
      <alignment horizontal="center" vertical="center" wrapText="1"/>
      <protection hidden="1" locked="0"/>
    </xf>
    <xf numFmtId="0" fontId="75" fillId="0" borderId="13" xfId="0" applyFont="1" applyFill="1" applyBorder="1" applyAlignment="1" applyProtection="1">
      <alignment horizontal="left" vertical="top" wrapText="1"/>
      <protection hidden="1"/>
    </xf>
    <xf numFmtId="0" fontId="94" fillId="36" borderId="0" xfId="0" applyFont="1" applyFill="1" applyBorder="1" applyAlignment="1" applyProtection="1">
      <alignment horizontal="left" vertical="top" wrapText="1"/>
      <protection hidden="1" locked="0"/>
    </xf>
    <xf numFmtId="0" fontId="78" fillId="33" borderId="0" xfId="0" applyFont="1" applyFill="1" applyBorder="1" applyAlignment="1" applyProtection="1">
      <alignment horizontal="left" vertical="top" wrapText="1"/>
      <protection hidden="1"/>
    </xf>
    <xf numFmtId="0" fontId="78" fillId="0" borderId="0" xfId="0" applyFont="1" applyFill="1" applyBorder="1" applyAlignment="1" applyProtection="1">
      <alignment horizontal="left" vertical="top" wrapText="1"/>
      <protection hidden="1"/>
    </xf>
    <xf numFmtId="49" fontId="82" fillId="33" borderId="0" xfId="0" applyNumberFormat="1" applyFont="1" applyFill="1" applyAlignment="1" applyProtection="1">
      <alignment horizontal="center" vertical="top"/>
      <protection hidden="1" locked="0"/>
    </xf>
    <xf numFmtId="49" fontId="77" fillId="33" borderId="24" xfId="0" applyNumberFormat="1" applyFont="1" applyFill="1" applyBorder="1" applyAlignment="1" applyProtection="1">
      <alignment horizontal="center"/>
      <protection hidden="1"/>
    </xf>
    <xf numFmtId="0" fontId="95" fillId="0" borderId="0" xfId="0" applyFont="1" applyBorder="1" applyAlignment="1" applyProtection="1">
      <alignment horizontal="center" vertical="top"/>
      <protection hidden="1"/>
    </xf>
    <xf numFmtId="49" fontId="96" fillId="33" borderId="10" xfId="0" applyNumberFormat="1" applyFont="1" applyFill="1" applyBorder="1" applyAlignment="1" applyProtection="1">
      <alignment horizontal="center"/>
      <protection hidden="1" locked="0"/>
    </xf>
    <xf numFmtId="49" fontId="78" fillId="33" borderId="0" xfId="0" applyNumberFormat="1" applyFont="1" applyFill="1" applyAlignment="1" applyProtection="1">
      <alignment horizontal="left" vertical="top" wrapText="1"/>
      <protection hidden="1"/>
    </xf>
    <xf numFmtId="49" fontId="78" fillId="0" borderId="0" xfId="0" applyNumberFormat="1" applyFont="1" applyAlignment="1" applyProtection="1">
      <alignment horizontal="left" vertical="top"/>
      <protection hidden="1"/>
    </xf>
    <xf numFmtId="0" fontId="78" fillId="33" borderId="0" xfId="0" applyNumberFormat="1" applyFont="1" applyFill="1" applyAlignment="1" applyProtection="1">
      <alignment horizontal="left" vertical="top" wrapText="1"/>
      <protection hidden="1"/>
    </xf>
    <xf numFmtId="0" fontId="75" fillId="0" borderId="13" xfId="0" applyFont="1" applyBorder="1" applyAlignment="1" applyProtection="1">
      <alignment horizontal="center" vertical="top" wrapText="1"/>
      <protection hidden="1"/>
    </xf>
    <xf numFmtId="49" fontId="82" fillId="0" borderId="10" xfId="0" applyNumberFormat="1" applyFont="1" applyFill="1" applyBorder="1" applyAlignment="1" applyProtection="1">
      <alignment horizontal="center" vertical="top"/>
      <protection locked="0"/>
    </xf>
    <xf numFmtId="49" fontId="77" fillId="33" borderId="24" xfId="0" applyNumberFormat="1" applyFont="1" applyFill="1" applyBorder="1" applyAlignment="1" applyProtection="1">
      <alignment horizontal="center" vertical="top"/>
      <protection hidden="1" locked="0"/>
    </xf>
    <xf numFmtId="49" fontId="82" fillId="36" borderId="0" xfId="0" applyNumberFormat="1" applyFont="1" applyFill="1" applyBorder="1" applyAlignment="1" applyProtection="1">
      <alignment horizontal="left" vertical="top" wrapText="1"/>
      <protection locked="0"/>
    </xf>
    <xf numFmtId="49" fontId="77" fillId="33" borderId="10" xfId="0" applyNumberFormat="1" applyFont="1" applyFill="1" applyBorder="1" applyAlignment="1" applyProtection="1">
      <alignment horizontal="center"/>
      <protection hidden="1" locked="0"/>
    </xf>
    <xf numFmtId="0" fontId="84" fillId="36" borderId="10" xfId="0" applyFont="1" applyFill="1" applyBorder="1" applyAlignment="1" applyProtection="1">
      <alignment horizontal="left" vertical="top" wrapText="1"/>
      <protection hidden="1" locked="0"/>
    </xf>
    <xf numFmtId="0" fontId="82" fillId="0" borderId="0" xfId="0" applyFont="1" applyFill="1" applyBorder="1" applyAlignment="1" applyProtection="1">
      <alignment horizontal="left" vertical="top" wrapText="1"/>
      <protection hidden="1"/>
    </xf>
    <xf numFmtId="49" fontId="77" fillId="36" borderId="10" xfId="0" applyNumberFormat="1" applyFont="1" applyFill="1" applyBorder="1" applyAlignment="1" applyProtection="1">
      <alignment horizontal="left" vertical="top" wrapText="1"/>
      <protection hidden="1" locked="0"/>
    </xf>
    <xf numFmtId="49" fontId="82" fillId="0" borderId="0" xfId="0" applyNumberFormat="1" applyFont="1" applyFill="1" applyBorder="1" applyAlignment="1">
      <alignment horizontal="left" vertical="top"/>
    </xf>
    <xf numFmtId="0" fontId="90" fillId="33" borderId="24" xfId="0" applyFont="1" applyFill="1" applyBorder="1" applyAlignment="1" applyProtection="1">
      <alignment horizontal="center" vertical="top"/>
      <protection hidden="1"/>
    </xf>
    <xf numFmtId="49" fontId="82" fillId="33" borderId="0" xfId="0" applyNumberFormat="1" applyFont="1" applyFill="1" applyAlignment="1" applyProtection="1">
      <alignment horizontal="left" vertical="top" wrapText="1"/>
      <protection hidden="1"/>
    </xf>
    <xf numFmtId="0" fontId="81" fillId="36" borderId="10" xfId="0" applyFont="1" applyFill="1" applyBorder="1" applyAlignment="1" applyProtection="1">
      <alignment horizontal="left" vertical="top" wrapText="1"/>
      <protection hidden="1" locked="0"/>
    </xf>
    <xf numFmtId="0" fontId="78" fillId="33" borderId="0" xfId="0" applyFont="1" applyFill="1" applyAlignment="1" applyProtection="1">
      <alignment horizontal="center" vertical="top" wrapText="1"/>
      <protection hidden="1"/>
    </xf>
    <xf numFmtId="0" fontId="78" fillId="0" borderId="0" xfId="0" applyFont="1" applyAlignment="1" applyProtection="1">
      <alignment horizontal="center" vertical="top" wrapText="1"/>
      <protection hidden="1"/>
    </xf>
    <xf numFmtId="0" fontId="76" fillId="33" borderId="11" xfId="0" applyFont="1" applyFill="1" applyBorder="1" applyAlignment="1" applyProtection="1">
      <alignment horizontal="left"/>
      <protection hidden="1"/>
    </xf>
    <xf numFmtId="2" fontId="96" fillId="33" borderId="29" xfId="0" applyNumberFormat="1" applyFont="1" applyFill="1" applyBorder="1" applyAlignment="1" applyProtection="1">
      <alignment horizontal="center"/>
      <protection hidden="1"/>
    </xf>
    <xf numFmtId="0" fontId="75" fillId="33" borderId="0" xfId="0" applyFont="1" applyFill="1" applyAlignment="1" applyProtection="1">
      <alignment horizontal="left"/>
      <protection hidden="1"/>
    </xf>
    <xf numFmtId="49" fontId="82" fillId="0" borderId="0" xfId="0" applyNumberFormat="1" applyFont="1" applyFill="1" applyBorder="1" applyAlignment="1" applyProtection="1">
      <alignment horizontal="left" vertical="top"/>
      <protection locked="0"/>
    </xf>
    <xf numFmtId="0" fontId="12" fillId="0" borderId="0" xfId="0" applyFont="1" applyFill="1" applyBorder="1" applyAlignment="1" applyProtection="1">
      <alignment horizontal="left" vertical="center" wrapText="1"/>
      <protection hidden="1" locked="0"/>
    </xf>
    <xf numFmtId="0" fontId="75" fillId="33" borderId="0" xfId="0" applyFont="1" applyFill="1" applyAlignment="1" applyProtection="1">
      <alignment horizontal="right"/>
      <protection hidden="1"/>
    </xf>
    <xf numFmtId="0" fontId="80" fillId="33" borderId="0" xfId="0" applyFont="1" applyFill="1" applyAlignment="1" applyProtection="1">
      <alignment horizontal="left" vertical="top" wrapText="1"/>
      <protection hidden="1"/>
    </xf>
    <xf numFmtId="0" fontId="76" fillId="33" borderId="10" xfId="0" applyFont="1" applyFill="1" applyBorder="1" applyAlignment="1" applyProtection="1">
      <alignment horizontal="center" wrapText="1"/>
      <protection hidden="1"/>
    </xf>
    <xf numFmtId="0" fontId="75" fillId="33" borderId="0" xfId="0" applyFont="1" applyFill="1" applyAlignment="1" applyProtection="1">
      <alignment horizontal="left" vertical="top" wrapText="1"/>
      <protection hidden="1"/>
    </xf>
    <xf numFmtId="0" fontId="77" fillId="33" borderId="27" xfId="0" applyFont="1" applyFill="1" applyBorder="1" applyAlignment="1" applyProtection="1">
      <alignment horizontal="center" vertical="top"/>
      <protection hidden="1"/>
    </xf>
    <xf numFmtId="0" fontId="77" fillId="33" borderId="11" xfId="0" applyFont="1" applyFill="1" applyBorder="1" applyAlignment="1" applyProtection="1">
      <alignment horizontal="center" vertical="top"/>
      <protection hidden="1"/>
    </xf>
    <xf numFmtId="0" fontId="77" fillId="33" borderId="28" xfId="0" applyFont="1" applyFill="1" applyBorder="1" applyAlignment="1" applyProtection="1">
      <alignment horizontal="center" vertical="top"/>
      <protection hidden="1"/>
    </xf>
    <xf numFmtId="0" fontId="90" fillId="33" borderId="30" xfId="0" applyFont="1" applyFill="1" applyBorder="1" applyAlignment="1" applyProtection="1">
      <alignment horizontal="center" vertical="center" wrapText="1"/>
      <protection hidden="1"/>
    </xf>
    <xf numFmtId="14" fontId="76" fillId="33" borderId="11" xfId="0" applyNumberFormat="1" applyFont="1" applyFill="1" applyBorder="1" applyAlignment="1" applyProtection="1">
      <alignment horizontal="right" wrapText="1"/>
      <protection hidden="1"/>
    </xf>
    <xf numFmtId="0" fontId="75" fillId="33" borderId="0" xfId="0" applyFont="1" applyFill="1" applyAlignment="1" applyProtection="1">
      <alignment horizontal="center"/>
      <protection hidden="1"/>
    </xf>
    <xf numFmtId="0" fontId="76" fillId="0" borderId="10" xfId="0" applyFont="1" applyFill="1" applyBorder="1" applyAlignment="1" applyProtection="1">
      <alignment horizontal="center"/>
      <protection hidden="1"/>
    </xf>
    <xf numFmtId="0" fontId="75" fillId="33" borderId="0" xfId="0" applyFont="1" applyFill="1" applyBorder="1" applyAlignment="1" applyProtection="1">
      <alignment horizontal="center"/>
      <protection hidden="1"/>
    </xf>
    <xf numFmtId="0" fontId="76" fillId="33" borderId="10" xfId="0" applyFont="1" applyFill="1" applyBorder="1" applyAlignment="1" applyProtection="1">
      <alignment horizontal="left"/>
      <protection hidden="1"/>
    </xf>
    <xf numFmtId="2" fontId="77" fillId="33" borderId="17" xfId="0" applyNumberFormat="1" applyFont="1" applyFill="1" applyBorder="1" applyAlignment="1" applyProtection="1">
      <alignment horizontal="center" vertical="top"/>
      <protection hidden="1"/>
    </xf>
    <xf numFmtId="0" fontId="76" fillId="33" borderId="0" xfId="0" applyFont="1" applyFill="1" applyAlignment="1" applyProtection="1">
      <alignment horizontal="center" vertical="top"/>
      <protection hidden="1"/>
    </xf>
    <xf numFmtId="0" fontId="76" fillId="33" borderId="10" xfId="0" applyFont="1" applyFill="1" applyBorder="1" applyAlignment="1" applyProtection="1">
      <alignment horizontal="center"/>
      <protection hidden="1"/>
    </xf>
    <xf numFmtId="0" fontId="76" fillId="33" borderId="0" xfId="0" applyFont="1" applyFill="1" applyBorder="1" applyAlignment="1" applyProtection="1">
      <alignment horizontal="left" vertical="top" wrapText="1"/>
      <protection hidden="1"/>
    </xf>
    <xf numFmtId="0" fontId="77" fillId="33" borderId="0" xfId="0" applyFont="1" applyFill="1" applyAlignment="1" applyProtection="1">
      <alignment horizontal="left" vertical="top" wrapText="1"/>
      <protection hidden="1"/>
    </xf>
    <xf numFmtId="14" fontId="77" fillId="33" borderId="10" xfId="0" applyNumberFormat="1" applyFont="1" applyFill="1" applyBorder="1" applyAlignment="1" applyProtection="1">
      <alignment horizontal="right"/>
      <protection hidden="1"/>
    </xf>
    <xf numFmtId="0" fontId="76" fillId="33" borderId="0" xfId="0" applyFont="1" applyFill="1" applyBorder="1" applyAlignment="1" applyProtection="1">
      <alignment horizontal="left" vertical="top" indent="1"/>
      <protection hidden="1"/>
    </xf>
    <xf numFmtId="0" fontId="75" fillId="33" borderId="31" xfId="0" applyNumberFormat="1" applyFont="1" applyFill="1" applyBorder="1" applyAlignment="1" applyProtection="1">
      <alignment horizontal="center" vertical="center"/>
      <protection/>
    </xf>
    <xf numFmtId="0" fontId="75" fillId="33" borderId="13" xfId="0" applyNumberFormat="1" applyFont="1" applyFill="1" applyBorder="1" applyAlignment="1" applyProtection="1">
      <alignment horizontal="center" vertical="center"/>
      <protection/>
    </xf>
    <xf numFmtId="0" fontId="78" fillId="33" borderId="0" xfId="0" applyFont="1" applyFill="1" applyAlignment="1" applyProtection="1">
      <alignment horizontal="left"/>
      <protection hidden="1"/>
    </xf>
    <xf numFmtId="0" fontId="78" fillId="33" borderId="0" xfId="0" applyFont="1" applyFill="1" applyAlignment="1" applyProtection="1">
      <alignment horizontal="left" wrapText="1"/>
      <protection hidden="1"/>
    </xf>
    <xf numFmtId="0" fontId="87" fillId="33" borderId="0" xfId="0" applyFont="1" applyFill="1" applyAlignment="1" applyProtection="1">
      <alignment horizontal="center"/>
      <protection hidden="1"/>
    </xf>
    <xf numFmtId="0" fontId="76" fillId="0" borderId="10" xfId="0" applyFont="1" applyFill="1" applyBorder="1" applyAlignment="1" applyProtection="1">
      <alignment horizontal="right"/>
      <protection hidden="1"/>
    </xf>
    <xf numFmtId="0" fontId="75" fillId="33" borderId="32" xfId="0" applyNumberFormat="1" applyFont="1" applyFill="1" applyBorder="1" applyAlignment="1" applyProtection="1">
      <alignment horizontal="right" vertical="top"/>
      <protection hidden="1"/>
    </xf>
    <xf numFmtId="0" fontId="75" fillId="33" borderId="33" xfId="0" applyNumberFormat="1" applyFont="1" applyFill="1" applyBorder="1" applyAlignment="1" applyProtection="1">
      <alignment horizontal="right" vertical="top"/>
      <protection hidden="1"/>
    </xf>
    <xf numFmtId="0" fontId="77" fillId="33" borderId="33" xfId="0" applyFont="1" applyFill="1" applyBorder="1" applyAlignment="1" applyProtection="1">
      <alignment horizontal="left" vertical="top" wrapText="1"/>
      <protection hidden="1"/>
    </xf>
    <xf numFmtId="0" fontId="75" fillId="33" borderId="13" xfId="0" applyFont="1" applyFill="1" applyBorder="1" applyAlignment="1" applyProtection="1">
      <alignment horizontal="left" vertical="top" wrapText="1"/>
      <protection hidden="1"/>
    </xf>
    <xf numFmtId="2" fontId="75" fillId="33" borderId="33" xfId="0" applyNumberFormat="1" applyFont="1" applyFill="1" applyBorder="1" applyAlignment="1" applyProtection="1">
      <alignment horizontal="center" vertical="top"/>
      <protection hidden="1"/>
    </xf>
    <xf numFmtId="2" fontId="77" fillId="33" borderId="33" xfId="0" applyNumberFormat="1" applyFont="1" applyFill="1" applyBorder="1" applyAlignment="1" applyProtection="1">
      <alignment horizontal="center" vertical="top"/>
      <protection hidden="1"/>
    </xf>
    <xf numFmtId="2" fontId="75" fillId="33" borderId="13" xfId="0" applyNumberFormat="1" applyFont="1" applyFill="1" applyBorder="1" applyAlignment="1" applyProtection="1">
      <alignment horizontal="center" vertical="top"/>
      <protection hidden="1"/>
    </xf>
    <xf numFmtId="0" fontId="75" fillId="33" borderId="0" xfId="0" applyFont="1" applyFill="1" applyAlignment="1" applyProtection="1">
      <alignment horizontal="justify" wrapText="1"/>
      <protection hidden="1"/>
    </xf>
    <xf numFmtId="0" fontId="78" fillId="33" borderId="0" xfId="0" applyFont="1" applyFill="1" applyAlignment="1" applyProtection="1">
      <alignment horizontal="center" vertical="top"/>
      <protection hidden="1"/>
    </xf>
    <xf numFmtId="0" fontId="75" fillId="33" borderId="32" xfId="0" applyNumberFormat="1" applyFont="1" applyFill="1" applyBorder="1" applyAlignment="1" applyProtection="1">
      <alignment horizontal="center" vertical="center"/>
      <protection/>
    </xf>
    <xf numFmtId="0" fontId="75" fillId="33" borderId="33" xfId="0" applyNumberFormat="1" applyFont="1" applyFill="1" applyBorder="1" applyAlignment="1" applyProtection="1">
      <alignment horizontal="center" vertical="center"/>
      <protection/>
    </xf>
    <xf numFmtId="0" fontId="75" fillId="0" borderId="10" xfId="0" applyFont="1" applyBorder="1" applyAlignment="1" applyProtection="1">
      <alignment horizontal="center"/>
      <protection hidden="1"/>
    </xf>
    <xf numFmtId="0" fontId="93" fillId="33" borderId="10" xfId="0" applyFont="1" applyFill="1" applyBorder="1" applyAlignment="1" applyProtection="1">
      <alignment horizontal="right" wrapText="1"/>
      <protection hidden="1"/>
    </xf>
    <xf numFmtId="0" fontId="90" fillId="0" borderId="0" xfId="0" applyFont="1" applyFill="1" applyBorder="1" applyAlignment="1" applyProtection="1">
      <alignment horizontal="left" wrapText="1"/>
      <protection hidden="1"/>
    </xf>
    <xf numFmtId="0" fontId="90" fillId="0" borderId="10" xfId="0" applyFont="1" applyFill="1" applyBorder="1" applyAlignment="1" applyProtection="1">
      <alignment horizontal="left" wrapText="1"/>
      <protection hidden="1"/>
    </xf>
    <xf numFmtId="0" fontId="77" fillId="33" borderId="34" xfId="0" applyFont="1" applyFill="1" applyBorder="1" applyAlignment="1" applyProtection="1">
      <alignment horizontal="center" vertical="top"/>
      <protection hidden="1"/>
    </xf>
    <xf numFmtId="0" fontId="77" fillId="33" borderId="35" xfId="0" applyFont="1" applyFill="1" applyBorder="1" applyAlignment="1" applyProtection="1">
      <alignment horizontal="center" vertical="top"/>
      <protection hidden="1"/>
    </xf>
    <xf numFmtId="0" fontId="77" fillId="33" borderId="36" xfId="0" applyFont="1" applyFill="1" applyBorder="1" applyAlignment="1" applyProtection="1">
      <alignment horizontal="center" vertical="top"/>
      <protection hidden="1"/>
    </xf>
    <xf numFmtId="0" fontId="77" fillId="33" borderId="33" xfId="0" applyFont="1" applyFill="1" applyBorder="1" applyAlignment="1" applyProtection="1">
      <alignment horizontal="center" vertical="top"/>
      <protection hidden="1"/>
    </xf>
    <xf numFmtId="0" fontId="77" fillId="33" borderId="37" xfId="0" applyFont="1" applyFill="1" applyBorder="1" applyAlignment="1" applyProtection="1">
      <alignment horizontal="center" vertical="top"/>
      <protection hidden="1"/>
    </xf>
    <xf numFmtId="0" fontId="77" fillId="33" borderId="17" xfId="0" applyFont="1" applyFill="1" applyBorder="1" applyAlignment="1" applyProtection="1">
      <alignment horizontal="center" vertical="top"/>
      <protection hidden="1"/>
    </xf>
    <xf numFmtId="0" fontId="75" fillId="33" borderId="31" xfId="0" applyNumberFormat="1" applyFont="1" applyFill="1" applyBorder="1" applyAlignment="1" applyProtection="1">
      <alignment horizontal="right" vertical="top"/>
      <protection hidden="1"/>
    </xf>
    <xf numFmtId="0" fontId="75" fillId="33" borderId="13" xfId="0" applyNumberFormat="1" applyFont="1" applyFill="1" applyBorder="1" applyAlignment="1" applyProtection="1">
      <alignment horizontal="right" vertical="top"/>
      <protection hidden="1"/>
    </xf>
    <xf numFmtId="0" fontId="87" fillId="33" borderId="0" xfId="0" applyFont="1" applyFill="1" applyAlignment="1" applyProtection="1">
      <alignment horizontal="center" wrapText="1"/>
      <protection hidden="1"/>
    </xf>
    <xf numFmtId="0" fontId="13" fillId="36" borderId="0" xfId="0" applyFont="1" applyFill="1" applyBorder="1" applyAlignment="1" applyProtection="1">
      <alignment horizontal="center" vertical="center" wrapText="1"/>
      <protection hidden="1" locked="0"/>
    </xf>
    <xf numFmtId="0" fontId="12" fillId="36" borderId="0" xfId="0" applyFont="1" applyFill="1" applyAlignment="1" applyProtection="1">
      <alignment horizontal="left" vertical="top" wrapText="1"/>
      <protection hidden="1"/>
    </xf>
    <xf numFmtId="49" fontId="12" fillId="0" borderId="0" xfId="0" applyNumberFormat="1" applyFont="1" applyFill="1" applyBorder="1" applyAlignment="1" applyProtection="1">
      <alignment horizontal="left" vertical="center" wrapText="1"/>
      <protection hidden="1" locked="0"/>
    </xf>
    <xf numFmtId="0" fontId="12" fillId="0" borderId="0" xfId="0" applyFont="1" applyFill="1" applyBorder="1" applyAlignment="1" applyProtection="1">
      <alignment horizontal="center" vertical="center" wrapText="1"/>
      <protection hidden="1" locked="0"/>
    </xf>
    <xf numFmtId="0" fontId="12" fillId="37" borderId="0" xfId="0" applyFont="1" applyFill="1" applyAlignment="1" applyProtection="1">
      <alignment horizontal="left" vertical="top" wrapText="1"/>
      <protection hidden="1"/>
    </xf>
    <xf numFmtId="0" fontId="17" fillId="33" borderId="0" xfId="0" applyFont="1" applyFill="1" applyAlignment="1" applyProtection="1">
      <alignment horizontal="left" vertical="top" wrapText="1"/>
      <protection hidden="1"/>
    </xf>
    <xf numFmtId="0" fontId="87" fillId="0" borderId="10" xfId="0" applyFont="1" applyFill="1" applyBorder="1" applyAlignment="1" applyProtection="1">
      <alignment horizontal="center" vertical="top"/>
      <protection hidden="1"/>
    </xf>
    <xf numFmtId="0" fontId="77" fillId="0" borderId="0" xfId="0" applyFont="1" applyFill="1" applyBorder="1" applyAlignment="1" applyProtection="1">
      <alignment horizontal="left" vertical="top" wrapText="1"/>
      <protection hidden="1"/>
    </xf>
    <xf numFmtId="0" fontId="18" fillId="33" borderId="0" xfId="0" applyFont="1" applyFill="1" applyAlignment="1" applyProtection="1">
      <alignment horizontal="left" vertical="top" wrapText="1"/>
      <protection hidden="1"/>
    </xf>
    <xf numFmtId="14" fontId="96" fillId="0" borderId="10" xfId="0" applyNumberFormat="1" applyFont="1" applyFill="1" applyBorder="1" applyAlignment="1" applyProtection="1">
      <alignment horizontal="right" vertical="top"/>
      <protection hidden="1" locked="0"/>
    </xf>
    <xf numFmtId="49" fontId="82" fillId="33" borderId="0" xfId="0" applyNumberFormat="1" applyFont="1" applyFill="1" applyAlignment="1" applyProtection="1">
      <alignment horizontal="left" vertical="top"/>
      <protection hidden="1" locked="0"/>
    </xf>
    <xf numFmtId="0" fontId="78" fillId="0" borderId="10" xfId="0" applyFont="1" applyFill="1" applyBorder="1" applyAlignment="1" applyProtection="1">
      <alignment horizontal="left" vertical="top"/>
      <protection hidden="1"/>
    </xf>
    <xf numFmtId="0" fontId="75" fillId="33" borderId="10" xfId="0" applyFont="1" applyFill="1" applyBorder="1" applyAlignment="1" applyProtection="1">
      <alignment horizontal="center" wrapText="1"/>
      <protection hidden="1"/>
    </xf>
    <xf numFmtId="0" fontId="75" fillId="33" borderId="33" xfId="0" applyFont="1" applyFill="1" applyBorder="1" applyAlignment="1" applyProtection="1">
      <alignment horizontal="left" vertical="top" wrapText="1"/>
      <protection hidden="1"/>
    </xf>
    <xf numFmtId="0" fontId="87" fillId="0" borderId="10" xfId="0" applyFont="1" applyFill="1" applyBorder="1" applyAlignment="1" applyProtection="1">
      <alignment horizontal="left"/>
      <protection hidden="1"/>
    </xf>
    <xf numFmtId="2" fontId="77" fillId="33" borderId="37" xfId="0" applyNumberFormat="1" applyFont="1" applyFill="1" applyBorder="1" applyAlignment="1" applyProtection="1">
      <alignment horizontal="center" vertical="top"/>
      <protection hidden="1"/>
    </xf>
    <xf numFmtId="0" fontId="77" fillId="33" borderId="0" xfId="0" applyFont="1" applyFill="1" applyBorder="1" applyAlignment="1" applyProtection="1">
      <alignment horizontal="left" vertical="top"/>
      <protection hidden="1"/>
    </xf>
    <xf numFmtId="14" fontId="75" fillId="33" borderId="10" xfId="0" applyNumberFormat="1" applyFont="1" applyFill="1" applyBorder="1" applyAlignment="1" applyProtection="1">
      <alignment horizontal="center" wrapText="1"/>
      <protection hidden="1"/>
    </xf>
    <xf numFmtId="0" fontId="87" fillId="33" borderId="0" xfId="0" applyFont="1" applyFill="1" applyAlignment="1" applyProtection="1">
      <alignment horizontal="center" vertical="top"/>
      <protection hidden="1"/>
    </xf>
    <xf numFmtId="0" fontId="97" fillId="0" borderId="0" xfId="0" applyFont="1" applyBorder="1" applyAlignment="1" applyProtection="1">
      <alignment horizontal="center" vertical="top"/>
      <protection hidden="1" locked="0"/>
    </xf>
    <xf numFmtId="0" fontId="75" fillId="0" borderId="0" xfId="0" applyFont="1" applyFill="1" applyAlignment="1" applyProtection="1">
      <alignment horizontal="left" vertical="top" wrapText="1" indent="1"/>
      <protection hidden="1"/>
    </xf>
    <xf numFmtId="0" fontId="82" fillId="36" borderId="0" xfId="0" applyFont="1" applyFill="1" applyAlignment="1" applyProtection="1">
      <alignment horizontal="left" vertical="top" wrapText="1"/>
      <protection hidden="1" locked="0"/>
    </xf>
    <xf numFmtId="0" fontId="82" fillId="36" borderId="0" xfId="0" applyFont="1" applyFill="1" applyBorder="1" applyAlignment="1" applyProtection="1">
      <alignment horizontal="left" vertical="top" wrapText="1"/>
      <protection hidden="1" locked="0"/>
    </xf>
    <xf numFmtId="0" fontId="98" fillId="36" borderId="0" xfId="0" applyFont="1" applyFill="1" applyBorder="1" applyAlignment="1" applyProtection="1">
      <alignment horizontal="left" vertical="top" wrapText="1"/>
      <protection hidden="1" locked="0"/>
    </xf>
    <xf numFmtId="49" fontId="77" fillId="36" borderId="0" xfId="0" applyNumberFormat="1" applyFont="1" applyFill="1" applyAlignment="1" applyProtection="1">
      <alignment horizontal="left" wrapText="1"/>
      <protection hidden="1" locked="0"/>
    </xf>
    <xf numFmtId="0" fontId="77" fillId="33" borderId="0" xfId="0" applyFont="1" applyFill="1" applyBorder="1" applyAlignment="1" applyProtection="1">
      <alignment horizontal="right" vertical="top"/>
      <protection hidden="1"/>
    </xf>
    <xf numFmtId="0" fontId="76" fillId="35" borderId="38" xfId="0" applyFont="1" applyFill="1" applyBorder="1" applyAlignment="1">
      <alignment horizontal="left" vertical="top" wrapText="1"/>
    </xf>
    <xf numFmtId="0" fontId="76" fillId="35" borderId="39" xfId="0" applyFont="1" applyFill="1" applyBorder="1" applyAlignment="1">
      <alignment horizontal="left" vertical="top" wrapText="1"/>
    </xf>
    <xf numFmtId="0" fontId="75" fillId="35" borderId="39" xfId="0" applyFont="1" applyFill="1" applyBorder="1" applyAlignment="1">
      <alignment horizontal="left" vertical="top" wrapText="1"/>
    </xf>
    <xf numFmtId="0" fontId="76" fillId="0" borderId="40" xfId="0" applyFont="1" applyBorder="1" applyAlignment="1">
      <alignment horizontal="left" vertical="top" wrapText="1"/>
    </xf>
    <xf numFmtId="0" fontId="76" fillId="0" borderId="0" xfId="0" applyFont="1" applyBorder="1" applyAlignment="1">
      <alignment horizontal="left" vertical="top" wrapText="1"/>
    </xf>
    <xf numFmtId="0" fontId="75" fillId="0" borderId="0" xfId="0" applyFont="1" applyBorder="1" applyAlignment="1">
      <alignment horizontal="left" vertical="top" wrapText="1"/>
    </xf>
    <xf numFmtId="0" fontId="76" fillId="35" borderId="40" xfId="0" applyFont="1" applyFill="1" applyBorder="1" applyAlignment="1">
      <alignment horizontal="left" vertical="top" wrapText="1"/>
    </xf>
    <xf numFmtId="0" fontId="76" fillId="35" borderId="0" xfId="0" applyFont="1" applyFill="1" applyBorder="1" applyAlignment="1">
      <alignment horizontal="left" vertical="top" wrapText="1"/>
    </xf>
    <xf numFmtId="0" fontId="75" fillId="35" borderId="0" xfId="0" applyFont="1" applyFill="1" applyBorder="1" applyAlignment="1">
      <alignment horizontal="left" vertical="top" wrapText="1"/>
    </xf>
    <xf numFmtId="0" fontId="2" fillId="35" borderId="0" xfId="0" applyFont="1" applyFill="1" applyBorder="1" applyAlignment="1">
      <alignment horizontal="left" vertical="top" wrapText="1"/>
    </xf>
    <xf numFmtId="0" fontId="2" fillId="0" borderId="0" xfId="0" applyFont="1" applyBorder="1" applyAlignment="1">
      <alignment horizontal="left" vertical="top" wrapText="1"/>
    </xf>
    <xf numFmtId="0" fontId="76" fillId="0" borderId="41" xfId="0" applyFont="1" applyBorder="1" applyAlignment="1">
      <alignment horizontal="left" vertical="top" wrapText="1"/>
    </xf>
    <xf numFmtId="0" fontId="75" fillId="0" borderId="42" xfId="0" applyFont="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63:BC76" comment="" totalsRowShown="0">
  <autoFilter ref="BA63:BC76"/>
  <tableColumns count="3">
    <tableColumn id="1" name="Осмотр и испытания"/>
    <tableColumn id="2" name="№ п/п прейскуранта"/>
    <tableColumn id="3" name="Сумма без НДС"/>
  </tableColumns>
  <tableStyleInfo name="Стиль таблицы 1" showFirstColumn="0" showLastColumn="0" showRowStripes="1" showColumnStripes="0"/>
</table>
</file>

<file path=xl/tables/table2.xml><?xml version="1.0" encoding="utf-8"?>
<table xmlns="http://schemas.openxmlformats.org/spreadsheetml/2006/main" id="183" name="Таблица183" displayName="Таблица183" ref="BA1:BH29" comment="" totalsRowShown="0">
  <autoFilter ref="BA1:BH29"/>
  <tableColumns count="8">
    <tableColumn id="1" name="1"/>
    <tableColumn id="2" name="2"/>
    <tableColumn id="3" name="3"/>
    <tableColumn id="4" name="4"/>
    <tableColumn id="5" name="5"/>
    <tableColumn id="19" name="6"/>
    <tableColumn id="20" name="7"/>
    <tableColumn id="21" name="8"/>
  </tableColumns>
  <tableStyleInfo name="TableStyleLight1" showFirstColumn="0" showLastColumn="0" showRowStripes="1" showColumnStripes="0"/>
</table>
</file>

<file path=xl/tables/table3.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Q195"/>
  <sheetViews>
    <sheetView tabSelected="1" zoomScaleSheetLayoutView="90" zoomScalePageLayoutView="90" workbookViewId="0" topLeftCell="A1">
      <selection activeCell="W6" sqref="W6:AL6"/>
    </sheetView>
  </sheetViews>
  <sheetFormatPr defaultColWidth="2.28125" defaultRowHeight="15"/>
  <cols>
    <col min="1" max="1" width="2.28125" style="23" customWidth="1"/>
    <col min="2" max="2" width="3.140625" style="23" customWidth="1"/>
    <col min="3" max="3" width="2.28125" style="23" customWidth="1"/>
    <col min="4" max="4" width="3.00390625" style="23" customWidth="1"/>
    <col min="5" max="5" width="2.28125" style="23" customWidth="1"/>
    <col min="6" max="6" width="3.140625" style="23" customWidth="1"/>
    <col min="7" max="10" width="2.28125" style="23" customWidth="1"/>
    <col min="11" max="11" width="5.57421875" style="23" bestFit="1" customWidth="1"/>
    <col min="12" max="12" width="4.28125" style="23" customWidth="1"/>
    <col min="13" max="13" width="5.8515625" style="23" customWidth="1"/>
    <col min="14" max="14" width="4.28125" style="23" customWidth="1"/>
    <col min="15" max="15" width="2.00390625" style="23" customWidth="1"/>
    <col min="16" max="18" width="2.28125" style="23" customWidth="1"/>
    <col min="19" max="20" width="2.28125" style="31" customWidth="1"/>
    <col min="21" max="22" width="2.28125" style="23" customWidth="1"/>
    <col min="23" max="23" width="1.28515625" style="23" customWidth="1"/>
    <col min="24" max="25" width="2.28125" style="23" customWidth="1"/>
    <col min="26" max="26" width="2.00390625" style="23" customWidth="1"/>
    <col min="27" max="27" width="3.8515625" style="23" customWidth="1"/>
    <col min="28" max="28" width="2.28125" style="23" customWidth="1"/>
    <col min="29" max="29" width="1.421875" style="23" customWidth="1"/>
    <col min="30" max="30" width="2.28125" style="23" customWidth="1"/>
    <col min="31" max="31" width="3.7109375" style="23" customWidth="1"/>
    <col min="32" max="32" width="4.28125" style="23" customWidth="1"/>
    <col min="33" max="33" width="2.28125" style="23" customWidth="1"/>
    <col min="34" max="34" width="1.7109375" style="23" customWidth="1"/>
    <col min="35" max="35" width="4.00390625" style="23" customWidth="1"/>
    <col min="36" max="37" width="3.00390625" style="23" customWidth="1"/>
    <col min="38" max="38" width="3.140625" style="23" customWidth="1"/>
    <col min="39" max="39" width="2.28125" style="26" customWidth="1"/>
    <col min="40" max="46" width="2.28125" style="23" customWidth="1"/>
    <col min="47" max="47" width="4.140625" style="23" customWidth="1"/>
    <col min="48" max="48" width="0.71875" style="23" customWidth="1"/>
    <col min="49" max="50" width="2.28125" style="23" customWidth="1"/>
    <col min="51" max="51" width="1.8515625" style="23" customWidth="1"/>
    <col min="52" max="52" width="2.28125" style="23" customWidth="1"/>
    <col min="53" max="53" width="29.421875" style="23" hidden="1" customWidth="1"/>
    <col min="54" max="54" width="20.421875" style="23" hidden="1" customWidth="1"/>
    <col min="55" max="56" width="11.00390625" style="23" hidden="1" customWidth="1"/>
    <col min="57" max="57" width="14.421875" style="23" hidden="1" customWidth="1"/>
    <col min="58" max="58" width="19.7109375" style="23" hidden="1" customWidth="1"/>
    <col min="59" max="59" width="8.421875" style="23" hidden="1" customWidth="1"/>
    <col min="60" max="60" width="27.8515625" style="23" hidden="1" customWidth="1"/>
    <col min="61" max="64" width="4.00390625" style="23" hidden="1" customWidth="1"/>
    <col min="65" max="70" width="4.00390625" style="23" customWidth="1"/>
    <col min="71" max="16384" width="2.28125" style="23" customWidth="1"/>
  </cols>
  <sheetData>
    <row r="1" spans="1:69" ht="15.75" thickBo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108" t="s">
        <v>265</v>
      </c>
      <c r="BB1" s="108" t="s">
        <v>266</v>
      </c>
      <c r="BC1" s="108" t="s">
        <v>267</v>
      </c>
      <c r="BD1" s="122" t="s">
        <v>268</v>
      </c>
      <c r="BE1" s="122" t="s">
        <v>269</v>
      </c>
      <c r="BF1" s="122" t="s">
        <v>293</v>
      </c>
      <c r="BG1" s="122" t="s">
        <v>299</v>
      </c>
      <c r="BH1" s="122" t="s">
        <v>326</v>
      </c>
      <c r="BJ1" s="108"/>
      <c r="BK1" s="108"/>
      <c r="BL1" s="108"/>
      <c r="BM1" s="108"/>
      <c r="BN1" s="108"/>
      <c r="BO1" s="107"/>
      <c r="BP1" s="107"/>
      <c r="BQ1" s="107"/>
    </row>
    <row r="2" spans="1:69" s="149" customFormat="1" ht="334.5" customHeight="1">
      <c r="A2" s="159" t="s">
        <v>282</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79"/>
      <c r="AO2" s="79"/>
      <c r="AP2" s="79"/>
      <c r="AQ2" s="79"/>
      <c r="AR2" s="79"/>
      <c r="AS2" s="79"/>
      <c r="AT2" s="79"/>
      <c r="AU2" s="79"/>
      <c r="AV2" s="79"/>
      <c r="AW2" s="79"/>
      <c r="AX2" s="79"/>
      <c r="AY2" s="79"/>
      <c r="AZ2" s="79"/>
      <c r="BA2" s="302" t="s">
        <v>259</v>
      </c>
      <c r="BB2" s="303" t="s">
        <v>435</v>
      </c>
      <c r="BC2" s="304" t="s">
        <v>276</v>
      </c>
      <c r="BD2" s="304" t="s">
        <v>327</v>
      </c>
      <c r="BE2" s="304" t="s">
        <v>408</v>
      </c>
      <c r="BF2" s="304" t="s">
        <v>270</v>
      </c>
      <c r="BG2" s="152" t="s">
        <v>294</v>
      </c>
      <c r="BH2" s="148" t="s">
        <v>300</v>
      </c>
      <c r="BO2" s="114"/>
      <c r="BP2" s="114"/>
      <c r="BQ2" s="114"/>
    </row>
    <row r="3" spans="1:69" s="149" customFormat="1" ht="34.5"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305" t="s">
        <v>328</v>
      </c>
      <c r="BB3" s="306" t="s">
        <v>435</v>
      </c>
      <c r="BC3" s="307" t="s">
        <v>276</v>
      </c>
      <c r="BD3" s="307" t="s">
        <v>329</v>
      </c>
      <c r="BE3" s="307" t="s">
        <v>409</v>
      </c>
      <c r="BF3" s="307" t="s">
        <v>319</v>
      </c>
      <c r="BG3" s="153" t="s">
        <v>294</v>
      </c>
      <c r="BH3" s="148" t="s">
        <v>300</v>
      </c>
      <c r="BO3" s="114"/>
      <c r="BP3" s="114"/>
      <c r="BQ3" s="114"/>
    </row>
    <row r="4" spans="1:69" s="149" customFormat="1" ht="41.2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308" t="s">
        <v>283</v>
      </c>
      <c r="BB4" s="309" t="s">
        <v>435</v>
      </c>
      <c r="BC4" s="310" t="s">
        <v>276</v>
      </c>
      <c r="BD4" s="310" t="s">
        <v>330</v>
      </c>
      <c r="BE4" s="310" t="s">
        <v>410</v>
      </c>
      <c r="BF4" s="310" t="s">
        <v>309</v>
      </c>
      <c r="BG4" s="154" t="s">
        <v>294</v>
      </c>
      <c r="BH4" s="148" t="s">
        <v>300</v>
      </c>
      <c r="BO4" s="114"/>
      <c r="BP4" s="115"/>
      <c r="BQ4" s="115"/>
    </row>
    <row r="5" spans="1:69" ht="20.25" customHeight="1">
      <c r="A5" s="49"/>
      <c r="B5" s="49"/>
      <c r="C5" s="49"/>
      <c r="D5" s="49"/>
      <c r="E5" s="49"/>
      <c r="F5" s="49"/>
      <c r="G5" s="49"/>
      <c r="H5" s="49"/>
      <c r="I5" s="49"/>
      <c r="J5" s="49"/>
      <c r="K5" s="49"/>
      <c r="L5" s="49"/>
      <c r="M5" s="49"/>
      <c r="N5" s="49"/>
      <c r="O5" s="49"/>
      <c r="P5" s="49"/>
      <c r="Q5" s="49"/>
      <c r="R5" s="49"/>
      <c r="S5" s="49"/>
      <c r="T5" s="49"/>
      <c r="U5" s="49"/>
      <c r="V5" s="49"/>
      <c r="W5" s="50" t="s">
        <v>71</v>
      </c>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305" t="s">
        <v>260</v>
      </c>
      <c r="BB5" s="307" t="s">
        <v>436</v>
      </c>
      <c r="BC5" s="307" t="s">
        <v>277</v>
      </c>
      <c r="BD5" s="307" t="s">
        <v>331</v>
      </c>
      <c r="BE5" s="307" t="s">
        <v>411</v>
      </c>
      <c r="BF5" s="307" t="s">
        <v>271</v>
      </c>
      <c r="BG5" s="153" t="s">
        <v>295</v>
      </c>
      <c r="BH5" s="119" t="s">
        <v>301</v>
      </c>
      <c r="BO5" s="113"/>
      <c r="BP5" s="113"/>
      <c r="BQ5" s="113"/>
    </row>
    <row r="6" spans="1:69" ht="18.75" customHeight="1">
      <c r="A6" s="79"/>
      <c r="B6" s="79"/>
      <c r="C6" s="79"/>
      <c r="D6" s="79"/>
      <c r="E6" s="79"/>
      <c r="F6" s="79"/>
      <c r="G6" s="79"/>
      <c r="H6" s="79"/>
      <c r="I6" s="79"/>
      <c r="J6" s="79"/>
      <c r="K6" s="79"/>
      <c r="L6" s="79"/>
      <c r="M6" s="79"/>
      <c r="N6" s="79"/>
      <c r="O6" s="79"/>
      <c r="P6" s="79"/>
      <c r="Q6" s="79"/>
      <c r="R6" s="79"/>
      <c r="S6" s="79"/>
      <c r="T6" s="79"/>
      <c r="U6" s="79"/>
      <c r="V6" s="79"/>
      <c r="W6" s="297" t="s">
        <v>259</v>
      </c>
      <c r="X6" s="297"/>
      <c r="Y6" s="297"/>
      <c r="Z6" s="297"/>
      <c r="AA6" s="297"/>
      <c r="AB6" s="297"/>
      <c r="AC6" s="297"/>
      <c r="AD6" s="297"/>
      <c r="AE6" s="297"/>
      <c r="AF6" s="297"/>
      <c r="AG6" s="297"/>
      <c r="AH6" s="297"/>
      <c r="AI6" s="297"/>
      <c r="AJ6" s="297"/>
      <c r="AK6" s="297"/>
      <c r="AL6" s="297"/>
      <c r="AM6" s="79"/>
      <c r="AN6" s="79"/>
      <c r="AO6" s="79"/>
      <c r="AP6" s="79"/>
      <c r="AQ6" s="79"/>
      <c r="AR6" s="79"/>
      <c r="AS6" s="79"/>
      <c r="AT6" s="79"/>
      <c r="AU6" s="79"/>
      <c r="AV6" s="79"/>
      <c r="AW6" s="79"/>
      <c r="AX6" s="79"/>
      <c r="AY6" s="79"/>
      <c r="AZ6" s="79"/>
      <c r="BA6" s="308" t="s">
        <v>332</v>
      </c>
      <c r="BB6" s="310" t="s">
        <v>436</v>
      </c>
      <c r="BC6" s="310" t="s">
        <v>277</v>
      </c>
      <c r="BD6" s="310" t="s">
        <v>333</v>
      </c>
      <c r="BE6" s="310" t="s">
        <v>412</v>
      </c>
      <c r="BF6" s="310" t="s">
        <v>310</v>
      </c>
      <c r="BG6" s="154" t="s">
        <v>295</v>
      </c>
      <c r="BH6" s="119" t="s">
        <v>301</v>
      </c>
      <c r="BO6" s="114"/>
      <c r="BP6" s="114"/>
      <c r="BQ6" s="115"/>
    </row>
    <row r="7" spans="1:69" ht="20.25" customHeight="1">
      <c r="A7" s="49"/>
      <c r="B7" s="49"/>
      <c r="C7" s="49"/>
      <c r="D7" s="49"/>
      <c r="E7" s="49"/>
      <c r="F7" s="49"/>
      <c r="G7" s="49"/>
      <c r="H7" s="49"/>
      <c r="I7" s="49"/>
      <c r="J7" s="49"/>
      <c r="K7" s="49"/>
      <c r="L7" s="49"/>
      <c r="M7" s="49"/>
      <c r="N7" s="49"/>
      <c r="O7" s="49"/>
      <c r="P7" s="49"/>
      <c r="Q7" s="49"/>
      <c r="R7" s="49"/>
      <c r="S7" s="49"/>
      <c r="T7" s="49"/>
      <c r="U7" s="49"/>
      <c r="V7" s="49"/>
      <c r="W7" s="50" t="s">
        <v>69</v>
      </c>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305" t="s">
        <v>284</v>
      </c>
      <c r="BB7" s="307" t="s">
        <v>436</v>
      </c>
      <c r="BC7" s="307" t="s">
        <v>277</v>
      </c>
      <c r="BD7" s="307" t="s">
        <v>334</v>
      </c>
      <c r="BE7" s="307" t="s">
        <v>413</v>
      </c>
      <c r="BF7" s="307" t="s">
        <v>311</v>
      </c>
      <c r="BG7" s="153" t="s">
        <v>295</v>
      </c>
      <c r="BH7" s="119" t="s">
        <v>301</v>
      </c>
      <c r="BO7" s="116"/>
      <c r="BP7" s="116"/>
      <c r="BQ7" s="117"/>
    </row>
    <row r="8" spans="1:69" ht="5.2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308" t="s">
        <v>335</v>
      </c>
      <c r="BB8" s="310" t="s">
        <v>436</v>
      </c>
      <c r="BC8" s="310" t="s">
        <v>277</v>
      </c>
      <c r="BD8" s="310" t="s">
        <v>336</v>
      </c>
      <c r="BE8" s="310" t="s">
        <v>414</v>
      </c>
      <c r="BF8" s="310" t="s">
        <v>392</v>
      </c>
      <c r="BG8" s="154" t="s">
        <v>337</v>
      </c>
      <c r="BH8" s="119" t="s">
        <v>338</v>
      </c>
      <c r="BO8" s="113"/>
      <c r="BP8" s="113"/>
      <c r="BQ8" s="113"/>
    </row>
    <row r="9" spans="1:60" ht="15.75" customHeight="1">
      <c r="A9" s="49"/>
      <c r="B9" s="49"/>
      <c r="C9" s="49"/>
      <c r="D9" s="49"/>
      <c r="E9" s="49"/>
      <c r="F9" s="49"/>
      <c r="G9" s="49"/>
      <c r="H9" s="49"/>
      <c r="I9" s="49"/>
      <c r="J9" s="49"/>
      <c r="K9" s="49"/>
      <c r="L9" s="49"/>
      <c r="M9" s="49"/>
      <c r="N9" s="51" t="s">
        <v>65</v>
      </c>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305" t="s">
        <v>339</v>
      </c>
      <c r="BB9" s="307" t="s">
        <v>436</v>
      </c>
      <c r="BC9" s="307" t="s">
        <v>277</v>
      </c>
      <c r="BD9" s="307" t="s">
        <v>340</v>
      </c>
      <c r="BE9" s="307" t="s">
        <v>415</v>
      </c>
      <c r="BF9" s="307" t="s">
        <v>393</v>
      </c>
      <c r="BG9" s="153" t="s">
        <v>337</v>
      </c>
      <c r="BH9" s="119" t="s">
        <v>338</v>
      </c>
    </row>
    <row r="10" spans="1:60" ht="7.5"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308" t="s">
        <v>262</v>
      </c>
      <c r="BB10" s="310" t="s">
        <v>437</v>
      </c>
      <c r="BC10" s="310" t="s">
        <v>278</v>
      </c>
      <c r="BD10" s="310" t="s">
        <v>341</v>
      </c>
      <c r="BE10" s="310" t="s">
        <v>416</v>
      </c>
      <c r="BF10" s="310" t="s">
        <v>402</v>
      </c>
      <c r="BG10" s="154" t="s">
        <v>296</v>
      </c>
      <c r="BH10" s="119" t="s">
        <v>302</v>
      </c>
    </row>
    <row r="11" spans="1:60" ht="39" customHeight="1">
      <c r="A11" s="49"/>
      <c r="B11" s="213" t="s">
        <v>252</v>
      </c>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49"/>
      <c r="AN11" s="49"/>
      <c r="AO11" s="49"/>
      <c r="AP11" s="49"/>
      <c r="AQ11" s="49"/>
      <c r="AR11" s="49"/>
      <c r="AS11" s="49"/>
      <c r="AT11" s="49"/>
      <c r="AU11" s="49"/>
      <c r="AV11" s="49"/>
      <c r="AW11" s="49"/>
      <c r="AX11" s="49"/>
      <c r="AY11" s="49"/>
      <c r="AZ11" s="49"/>
      <c r="BA11" s="305" t="s">
        <v>342</v>
      </c>
      <c r="BB11" s="307" t="s">
        <v>437</v>
      </c>
      <c r="BC11" s="307" t="s">
        <v>278</v>
      </c>
      <c r="BD11" s="307" t="s">
        <v>343</v>
      </c>
      <c r="BE11" s="307" t="s">
        <v>417</v>
      </c>
      <c r="BF11" s="307" t="s">
        <v>403</v>
      </c>
      <c r="BG11" s="153" t="s">
        <v>296</v>
      </c>
      <c r="BH11" s="119" t="s">
        <v>302</v>
      </c>
    </row>
    <row r="12" spans="1:60" ht="39.75" customHeight="1">
      <c r="A12" s="79"/>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79"/>
      <c r="AN12" s="79"/>
      <c r="AO12" s="79"/>
      <c r="AP12" s="79"/>
      <c r="AQ12" s="79"/>
      <c r="AR12" s="79"/>
      <c r="AS12" s="79"/>
      <c r="AT12" s="79"/>
      <c r="AU12" s="79"/>
      <c r="AV12" s="79"/>
      <c r="AW12" s="79"/>
      <c r="AX12" s="79"/>
      <c r="AY12" s="79"/>
      <c r="AZ12" s="79"/>
      <c r="BA12" s="308" t="s">
        <v>285</v>
      </c>
      <c r="BB12" s="310" t="s">
        <v>437</v>
      </c>
      <c r="BC12" s="310" t="s">
        <v>278</v>
      </c>
      <c r="BD12" s="310" t="s">
        <v>344</v>
      </c>
      <c r="BE12" s="310" t="s">
        <v>418</v>
      </c>
      <c r="BF12" s="310" t="s">
        <v>345</v>
      </c>
      <c r="BG12" s="154" t="s">
        <v>296</v>
      </c>
      <c r="BH12" s="119" t="s">
        <v>302</v>
      </c>
    </row>
    <row r="13" spans="1:60" ht="42.75" customHeight="1">
      <c r="A13" s="49"/>
      <c r="B13" s="213" t="s">
        <v>390</v>
      </c>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49"/>
      <c r="AN13" s="49"/>
      <c r="AO13" s="49"/>
      <c r="AP13" s="49"/>
      <c r="AQ13" s="49"/>
      <c r="AR13" s="49"/>
      <c r="AS13" s="49"/>
      <c r="AT13" s="49"/>
      <c r="AU13" s="49"/>
      <c r="AV13" s="49"/>
      <c r="AW13" s="49"/>
      <c r="AX13" s="49"/>
      <c r="AY13" s="49"/>
      <c r="AZ13" s="49"/>
      <c r="BA13" s="305" t="s">
        <v>346</v>
      </c>
      <c r="BB13" s="307" t="s">
        <v>437</v>
      </c>
      <c r="BC13" s="307" t="s">
        <v>278</v>
      </c>
      <c r="BD13" s="307" t="s">
        <v>347</v>
      </c>
      <c r="BE13" s="307" t="s">
        <v>419</v>
      </c>
      <c r="BF13" s="307" t="s">
        <v>394</v>
      </c>
      <c r="BG13" s="153" t="s">
        <v>348</v>
      </c>
      <c r="BH13" s="119" t="s">
        <v>349</v>
      </c>
    </row>
    <row r="14" spans="1:60" s="120" customFormat="1" ht="36.75" customHeight="1">
      <c r="A14" s="49"/>
      <c r="B14" s="299" t="s">
        <v>389</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49"/>
      <c r="AN14" s="49"/>
      <c r="AO14" s="49"/>
      <c r="AP14" s="49"/>
      <c r="AQ14" s="49"/>
      <c r="AR14" s="49"/>
      <c r="AS14" s="49"/>
      <c r="AT14" s="49"/>
      <c r="AU14" s="49"/>
      <c r="AV14" s="49"/>
      <c r="AW14" s="49"/>
      <c r="AX14" s="49"/>
      <c r="AY14" s="49"/>
      <c r="AZ14" s="49"/>
      <c r="BA14" s="308" t="s">
        <v>350</v>
      </c>
      <c r="BB14" s="310" t="s">
        <v>437</v>
      </c>
      <c r="BC14" s="311" t="s">
        <v>438</v>
      </c>
      <c r="BD14" s="310" t="s">
        <v>351</v>
      </c>
      <c r="BE14" s="310" t="s">
        <v>420</v>
      </c>
      <c r="BF14" s="310" t="s">
        <v>395</v>
      </c>
      <c r="BG14" s="155" t="s">
        <v>348</v>
      </c>
      <c r="BH14" s="145" t="s">
        <v>349</v>
      </c>
    </row>
    <row r="15" spans="1:60" s="41" customFormat="1" ht="57" customHeight="1">
      <c r="A15" s="13"/>
      <c r="B15" s="160" t="s">
        <v>234</v>
      </c>
      <c r="C15" s="160"/>
      <c r="D15" s="160"/>
      <c r="E15" s="160"/>
      <c r="F15" s="160"/>
      <c r="G15" s="161" t="s">
        <v>235</v>
      </c>
      <c r="H15" s="161"/>
      <c r="I15" s="161"/>
      <c r="J15" s="161"/>
      <c r="K15" s="161"/>
      <c r="L15" s="160" t="s">
        <v>222</v>
      </c>
      <c r="M15" s="160"/>
      <c r="N15" s="160"/>
      <c r="O15" s="160"/>
      <c r="P15" s="160"/>
      <c r="Q15" s="160"/>
      <c r="R15" s="207" t="s">
        <v>236</v>
      </c>
      <c r="S15" s="207"/>
      <c r="T15" s="207"/>
      <c r="U15" s="207"/>
      <c r="V15" s="207"/>
      <c r="W15" s="207"/>
      <c r="X15" s="207"/>
      <c r="Y15" s="207"/>
      <c r="Z15" s="207"/>
      <c r="AA15" s="207"/>
      <c r="AB15" s="160" t="s">
        <v>231</v>
      </c>
      <c r="AC15" s="160"/>
      <c r="AD15" s="160"/>
      <c r="AE15" s="160"/>
      <c r="AF15" s="160" t="s">
        <v>233</v>
      </c>
      <c r="AG15" s="160"/>
      <c r="AH15" s="160"/>
      <c r="AI15" s="160"/>
      <c r="AJ15" s="160" t="s">
        <v>232</v>
      </c>
      <c r="AK15" s="160"/>
      <c r="AL15" s="160"/>
      <c r="AM15" s="13"/>
      <c r="AN15" s="49"/>
      <c r="AO15" s="49"/>
      <c r="AP15" s="49"/>
      <c r="AQ15" s="49"/>
      <c r="AR15" s="49"/>
      <c r="AS15" s="49"/>
      <c r="AT15" s="49"/>
      <c r="AU15" s="49"/>
      <c r="AV15" s="49"/>
      <c r="AW15" s="49"/>
      <c r="AX15" s="49"/>
      <c r="AY15" s="49"/>
      <c r="AZ15" s="49"/>
      <c r="BA15" s="305" t="s">
        <v>261</v>
      </c>
      <c r="BB15" s="307" t="s">
        <v>439</v>
      </c>
      <c r="BC15" s="307" t="s">
        <v>279</v>
      </c>
      <c r="BD15" s="307" t="s">
        <v>352</v>
      </c>
      <c r="BE15" s="307" t="s">
        <v>421</v>
      </c>
      <c r="BF15" s="307" t="s">
        <v>272</v>
      </c>
      <c r="BG15" s="153" t="s">
        <v>297</v>
      </c>
      <c r="BH15" s="148" t="s">
        <v>303</v>
      </c>
    </row>
    <row r="16" spans="1:60" ht="32.25" customHeight="1">
      <c r="A16" s="118">
        <v>1</v>
      </c>
      <c r="B16" s="162"/>
      <c r="C16" s="162"/>
      <c r="D16" s="162"/>
      <c r="E16" s="162"/>
      <c r="F16" s="162"/>
      <c r="G16" s="181"/>
      <c r="H16" s="182"/>
      <c r="I16" s="182"/>
      <c r="J16" s="182"/>
      <c r="K16" s="182"/>
      <c r="L16" s="181"/>
      <c r="M16" s="182"/>
      <c r="N16" s="182"/>
      <c r="O16" s="182"/>
      <c r="P16" s="182"/>
      <c r="Q16" s="183"/>
      <c r="R16" s="192"/>
      <c r="S16" s="192"/>
      <c r="T16" s="192"/>
      <c r="U16" s="192"/>
      <c r="V16" s="192"/>
      <c r="W16" s="192"/>
      <c r="X16" s="192"/>
      <c r="Y16" s="192"/>
      <c r="Z16" s="192"/>
      <c r="AA16" s="192"/>
      <c r="AB16" s="192"/>
      <c r="AC16" s="192"/>
      <c r="AD16" s="192"/>
      <c r="AE16" s="192"/>
      <c r="AF16" s="192"/>
      <c r="AG16" s="192"/>
      <c r="AH16" s="192"/>
      <c r="AI16" s="192"/>
      <c r="AJ16" s="192"/>
      <c r="AK16" s="192"/>
      <c r="AL16" s="192"/>
      <c r="AN16" s="49"/>
      <c r="AO16" s="49"/>
      <c r="AP16" s="49"/>
      <c r="AQ16" s="49"/>
      <c r="AR16" s="49"/>
      <c r="AS16" s="49"/>
      <c r="AT16" s="49"/>
      <c r="AU16" s="49"/>
      <c r="AV16" s="49"/>
      <c r="AW16" s="49"/>
      <c r="AX16" s="49"/>
      <c r="AY16" s="49"/>
      <c r="AZ16" s="49"/>
      <c r="BA16" s="308" t="s">
        <v>286</v>
      </c>
      <c r="BB16" s="310" t="s">
        <v>439</v>
      </c>
      <c r="BC16" s="310" t="s">
        <v>279</v>
      </c>
      <c r="BD16" s="310" t="s">
        <v>353</v>
      </c>
      <c r="BE16" s="310" t="s">
        <v>422</v>
      </c>
      <c r="BF16" s="310" t="s">
        <v>312</v>
      </c>
      <c r="BG16" s="154" t="s">
        <v>297</v>
      </c>
      <c r="BH16" s="148" t="s">
        <v>303</v>
      </c>
    </row>
    <row r="17" spans="1:66" ht="33.75" customHeight="1">
      <c r="A17" s="118">
        <v>2</v>
      </c>
      <c r="B17" s="162"/>
      <c r="C17" s="162"/>
      <c r="D17" s="162"/>
      <c r="E17" s="162"/>
      <c r="F17" s="162"/>
      <c r="G17" s="181"/>
      <c r="H17" s="182"/>
      <c r="I17" s="182"/>
      <c r="J17" s="182"/>
      <c r="K17" s="182"/>
      <c r="L17" s="181"/>
      <c r="M17" s="182"/>
      <c r="N17" s="182"/>
      <c r="O17" s="182"/>
      <c r="P17" s="182"/>
      <c r="Q17" s="183"/>
      <c r="R17" s="192"/>
      <c r="S17" s="192"/>
      <c r="T17" s="192"/>
      <c r="U17" s="192"/>
      <c r="V17" s="192"/>
      <c r="W17" s="192"/>
      <c r="X17" s="192"/>
      <c r="Y17" s="192"/>
      <c r="Z17" s="192"/>
      <c r="AA17" s="192"/>
      <c r="AB17" s="192"/>
      <c r="AC17" s="192"/>
      <c r="AD17" s="192"/>
      <c r="AE17" s="192"/>
      <c r="AF17" s="192"/>
      <c r="AG17" s="192"/>
      <c r="AH17" s="192"/>
      <c r="AI17" s="192"/>
      <c r="AJ17" s="192"/>
      <c r="AK17" s="192"/>
      <c r="AL17" s="192"/>
      <c r="AN17" s="49"/>
      <c r="AO17" s="49"/>
      <c r="AP17" s="49"/>
      <c r="AQ17" s="49"/>
      <c r="AR17" s="49"/>
      <c r="AS17" s="49"/>
      <c r="AT17" s="49"/>
      <c r="AU17" s="49"/>
      <c r="AV17" s="49"/>
      <c r="AW17" s="49"/>
      <c r="AX17" s="49"/>
      <c r="AY17" s="49"/>
      <c r="AZ17" s="49"/>
      <c r="BA17" s="305" t="s">
        <v>287</v>
      </c>
      <c r="BB17" s="307" t="s">
        <v>439</v>
      </c>
      <c r="BC17" s="307" t="s">
        <v>279</v>
      </c>
      <c r="BD17" s="307" t="s">
        <v>354</v>
      </c>
      <c r="BE17" s="307" t="s">
        <v>423</v>
      </c>
      <c r="BF17" s="307" t="s">
        <v>313</v>
      </c>
      <c r="BG17" s="153" t="s">
        <v>297</v>
      </c>
      <c r="BH17" s="148" t="s">
        <v>303</v>
      </c>
      <c r="BJ17" s="31"/>
      <c r="BK17" s="31"/>
      <c r="BL17" s="31"/>
      <c r="BM17" s="31"/>
      <c r="BN17" s="31"/>
    </row>
    <row r="18" spans="1:60" ht="30.75" customHeight="1">
      <c r="A18" s="118">
        <v>3</v>
      </c>
      <c r="B18" s="162"/>
      <c r="C18" s="162"/>
      <c r="D18" s="162"/>
      <c r="E18" s="162"/>
      <c r="F18" s="162"/>
      <c r="G18" s="181"/>
      <c r="H18" s="182"/>
      <c r="I18" s="182"/>
      <c r="J18" s="182"/>
      <c r="K18" s="182"/>
      <c r="L18" s="181"/>
      <c r="M18" s="182"/>
      <c r="N18" s="182"/>
      <c r="O18" s="182"/>
      <c r="P18" s="182"/>
      <c r="Q18" s="183"/>
      <c r="R18" s="192"/>
      <c r="S18" s="192"/>
      <c r="T18" s="192"/>
      <c r="U18" s="192"/>
      <c r="V18" s="192"/>
      <c r="W18" s="192"/>
      <c r="X18" s="192"/>
      <c r="Y18" s="192"/>
      <c r="Z18" s="192"/>
      <c r="AA18" s="192"/>
      <c r="AB18" s="192"/>
      <c r="AC18" s="192"/>
      <c r="AD18" s="192"/>
      <c r="AE18" s="192"/>
      <c r="AF18" s="192"/>
      <c r="AG18" s="192"/>
      <c r="AH18" s="192"/>
      <c r="AI18" s="192"/>
      <c r="AJ18" s="192"/>
      <c r="AK18" s="192"/>
      <c r="AL18" s="192"/>
      <c r="AN18" s="79"/>
      <c r="AO18" s="79"/>
      <c r="AP18" s="79"/>
      <c r="AQ18" s="79"/>
      <c r="AR18" s="79"/>
      <c r="AS18" s="79"/>
      <c r="AT18" s="79"/>
      <c r="AU18" s="79"/>
      <c r="AV18" s="79"/>
      <c r="AW18" s="79"/>
      <c r="AX18" s="79"/>
      <c r="AY18" s="79"/>
      <c r="AZ18" s="79"/>
      <c r="BA18" s="308" t="s">
        <v>70</v>
      </c>
      <c r="BB18" s="310" t="s">
        <v>440</v>
      </c>
      <c r="BC18" s="310" t="s">
        <v>280</v>
      </c>
      <c r="BD18" s="310" t="s">
        <v>355</v>
      </c>
      <c r="BE18" s="310" t="s">
        <v>424</v>
      </c>
      <c r="BF18" s="310" t="s">
        <v>314</v>
      </c>
      <c r="BG18" s="154" t="s">
        <v>23</v>
      </c>
      <c r="BH18" s="148" t="s">
        <v>304</v>
      </c>
    </row>
    <row r="19" spans="1:66" ht="32.25" customHeight="1">
      <c r="A19" s="118">
        <v>4</v>
      </c>
      <c r="B19" s="162"/>
      <c r="C19" s="162"/>
      <c r="D19" s="162"/>
      <c r="E19" s="162"/>
      <c r="F19" s="162"/>
      <c r="G19" s="181"/>
      <c r="H19" s="182"/>
      <c r="I19" s="182"/>
      <c r="J19" s="182"/>
      <c r="K19" s="182"/>
      <c r="L19" s="181"/>
      <c r="M19" s="182"/>
      <c r="N19" s="182"/>
      <c r="O19" s="182"/>
      <c r="P19" s="182"/>
      <c r="Q19" s="183"/>
      <c r="R19" s="192"/>
      <c r="S19" s="192"/>
      <c r="T19" s="192"/>
      <c r="U19" s="192"/>
      <c r="V19" s="192"/>
      <c r="W19" s="192"/>
      <c r="X19" s="192"/>
      <c r="Y19" s="192"/>
      <c r="Z19" s="192"/>
      <c r="AA19" s="192"/>
      <c r="AB19" s="192"/>
      <c r="AC19" s="192"/>
      <c r="AD19" s="192"/>
      <c r="AE19" s="192"/>
      <c r="AF19" s="192"/>
      <c r="AG19" s="192"/>
      <c r="AH19" s="192"/>
      <c r="AI19" s="192"/>
      <c r="AJ19" s="192"/>
      <c r="AK19" s="192"/>
      <c r="AL19" s="192"/>
      <c r="AN19" s="79"/>
      <c r="AO19" s="79"/>
      <c r="AP19" s="79"/>
      <c r="AQ19" s="79"/>
      <c r="AR19" s="79"/>
      <c r="AS19" s="79"/>
      <c r="AT19" s="79"/>
      <c r="AU19" s="79"/>
      <c r="AV19" s="79"/>
      <c r="AW19" s="79"/>
      <c r="AX19" s="79"/>
      <c r="AY19" s="79"/>
      <c r="AZ19" s="79"/>
      <c r="BA19" s="305" t="s">
        <v>288</v>
      </c>
      <c r="BB19" s="307" t="s">
        <v>440</v>
      </c>
      <c r="BC19" s="307" t="s">
        <v>280</v>
      </c>
      <c r="BD19" s="307" t="s">
        <v>356</v>
      </c>
      <c r="BE19" s="307" t="s">
        <v>425</v>
      </c>
      <c r="BF19" s="307" t="s">
        <v>275</v>
      </c>
      <c r="BG19" s="153" t="s">
        <v>23</v>
      </c>
      <c r="BH19" s="148" t="s">
        <v>304</v>
      </c>
      <c r="BJ19" s="74"/>
      <c r="BK19" s="74"/>
      <c r="BL19" s="74"/>
      <c r="BM19" s="74"/>
      <c r="BN19" s="74"/>
    </row>
    <row r="20" spans="1:60" ht="31.5" customHeight="1">
      <c r="A20" s="26"/>
      <c r="B20" s="196" t="s">
        <v>322</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3"/>
      <c r="AK20" s="194"/>
      <c r="AL20" s="195"/>
      <c r="AN20" s="49"/>
      <c r="AO20" s="49"/>
      <c r="AP20" s="49"/>
      <c r="AQ20" s="49"/>
      <c r="AR20" s="49"/>
      <c r="AS20" s="49"/>
      <c r="AT20" s="49"/>
      <c r="AU20" s="49"/>
      <c r="AV20" s="49"/>
      <c r="AW20" s="49"/>
      <c r="AX20" s="49"/>
      <c r="AY20" s="49"/>
      <c r="AZ20" s="49"/>
      <c r="BA20" s="308" t="s">
        <v>289</v>
      </c>
      <c r="BB20" s="310" t="s">
        <v>440</v>
      </c>
      <c r="BC20" s="310" t="s">
        <v>280</v>
      </c>
      <c r="BD20" s="310" t="s">
        <v>405</v>
      </c>
      <c r="BE20" s="310" t="s">
        <v>426</v>
      </c>
      <c r="BF20" s="310" t="s">
        <v>404</v>
      </c>
      <c r="BG20" s="154" t="s">
        <v>23</v>
      </c>
      <c r="BH20" s="148" t="s">
        <v>304</v>
      </c>
    </row>
    <row r="21" spans="1:60" s="41" customFormat="1" ht="42" customHeight="1">
      <c r="A21" s="49"/>
      <c r="B21" s="217" t="s">
        <v>238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49"/>
      <c r="AN21" s="49"/>
      <c r="AO21" s="49"/>
      <c r="AP21" s="49"/>
      <c r="AQ21" s="49"/>
      <c r="AR21" s="49"/>
      <c r="AS21" s="49"/>
      <c r="AT21" s="49"/>
      <c r="AU21" s="49"/>
      <c r="AV21" s="49"/>
      <c r="AW21" s="49"/>
      <c r="AX21" s="49"/>
      <c r="AY21" s="49"/>
      <c r="AZ21" s="49"/>
      <c r="BA21" s="305" t="s">
        <v>263</v>
      </c>
      <c r="BB21" s="307" t="s">
        <v>441</v>
      </c>
      <c r="BC21" s="307" t="s">
        <v>281</v>
      </c>
      <c r="BD21" s="307" t="s">
        <v>357</v>
      </c>
      <c r="BE21" s="307" t="s">
        <v>427</v>
      </c>
      <c r="BF21" s="307" t="s">
        <v>315</v>
      </c>
      <c r="BG21" s="153" t="s">
        <v>23</v>
      </c>
      <c r="BH21" s="148" t="s">
        <v>305</v>
      </c>
    </row>
    <row r="22" spans="1:60" s="120" customFormat="1" ht="24" customHeight="1">
      <c r="A22" s="79"/>
      <c r="B22" s="197" t="s">
        <v>323</v>
      </c>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79"/>
      <c r="AN22" s="79"/>
      <c r="AO22" s="79"/>
      <c r="AP22" s="79"/>
      <c r="AQ22" s="79"/>
      <c r="AR22" s="79"/>
      <c r="AS22" s="79"/>
      <c r="AT22" s="79"/>
      <c r="AU22" s="79"/>
      <c r="AV22" s="79"/>
      <c r="AW22" s="79"/>
      <c r="AX22" s="79"/>
      <c r="AY22" s="79"/>
      <c r="AZ22" s="79"/>
      <c r="BA22" s="308" t="s">
        <v>290</v>
      </c>
      <c r="BB22" s="310" t="s">
        <v>441</v>
      </c>
      <c r="BC22" s="310" t="s">
        <v>281</v>
      </c>
      <c r="BD22" s="310" t="s">
        <v>358</v>
      </c>
      <c r="BE22" s="310" t="s">
        <v>428</v>
      </c>
      <c r="BF22" s="310" t="s">
        <v>316</v>
      </c>
      <c r="BG22" s="154" t="s">
        <v>23</v>
      </c>
      <c r="BH22" s="148" t="s">
        <v>305</v>
      </c>
    </row>
    <row r="23" spans="1:60" s="41" customFormat="1" ht="22.5" customHeight="1">
      <c r="A23" s="49"/>
      <c r="B23" s="217" t="s">
        <v>237</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49"/>
      <c r="AN23" s="49"/>
      <c r="AO23" s="49"/>
      <c r="AP23" s="49"/>
      <c r="AQ23" s="49"/>
      <c r="AR23" s="49"/>
      <c r="AS23" s="49"/>
      <c r="AT23" s="49"/>
      <c r="AU23" s="49"/>
      <c r="AV23" s="49"/>
      <c r="AW23" s="49"/>
      <c r="AX23" s="49"/>
      <c r="AY23" s="49"/>
      <c r="AZ23" s="49"/>
      <c r="BA23" s="305" t="s">
        <v>264</v>
      </c>
      <c r="BB23" s="312" t="s">
        <v>442</v>
      </c>
      <c r="BC23" s="307" t="s">
        <v>443</v>
      </c>
      <c r="BD23" s="307" t="s">
        <v>359</v>
      </c>
      <c r="BE23" s="307" t="s">
        <v>429</v>
      </c>
      <c r="BF23" s="307" t="s">
        <v>273</v>
      </c>
      <c r="BG23" s="153" t="s">
        <v>298</v>
      </c>
      <c r="BH23" s="148" t="s">
        <v>306</v>
      </c>
    </row>
    <row r="24" spans="1:60" ht="18.75" customHeight="1">
      <c r="A24" s="79"/>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79"/>
      <c r="AN24" s="79"/>
      <c r="AO24" s="79"/>
      <c r="AP24" s="79"/>
      <c r="AQ24" s="79"/>
      <c r="AR24" s="79"/>
      <c r="AS24" s="79"/>
      <c r="AT24" s="79"/>
      <c r="AU24" s="79"/>
      <c r="AV24" s="79"/>
      <c r="AW24" s="79"/>
      <c r="AX24" s="79"/>
      <c r="AY24" s="79"/>
      <c r="AZ24" s="79"/>
      <c r="BA24" s="308" t="s">
        <v>291</v>
      </c>
      <c r="BB24" s="310" t="s">
        <v>444</v>
      </c>
      <c r="BC24" s="310" t="s">
        <v>443</v>
      </c>
      <c r="BD24" s="310" t="s">
        <v>360</v>
      </c>
      <c r="BE24" s="310" t="s">
        <v>430</v>
      </c>
      <c r="BF24" s="310" t="s">
        <v>317</v>
      </c>
      <c r="BG24" s="154" t="s">
        <v>298</v>
      </c>
      <c r="BH24" s="148" t="s">
        <v>306</v>
      </c>
    </row>
    <row r="25" spans="1:60" ht="10.5" customHeight="1">
      <c r="A25" s="49"/>
      <c r="B25" s="216" t="s">
        <v>72</v>
      </c>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49"/>
      <c r="AN25" s="49"/>
      <c r="AO25" s="49"/>
      <c r="AP25" s="49"/>
      <c r="AQ25" s="49"/>
      <c r="AR25" s="49"/>
      <c r="AS25" s="49"/>
      <c r="AT25" s="49"/>
      <c r="AU25" s="49"/>
      <c r="AV25" s="49"/>
      <c r="AW25" s="49"/>
      <c r="AX25" s="49"/>
      <c r="AY25" s="74"/>
      <c r="AZ25" s="74"/>
      <c r="BA25" s="305" t="s">
        <v>292</v>
      </c>
      <c r="BB25" s="307" t="s">
        <v>445</v>
      </c>
      <c r="BC25" s="307" t="s">
        <v>443</v>
      </c>
      <c r="BD25" s="307" t="s">
        <v>361</v>
      </c>
      <c r="BE25" s="307" t="s">
        <v>431</v>
      </c>
      <c r="BF25" s="307" t="s">
        <v>318</v>
      </c>
      <c r="BG25" s="153" t="s">
        <v>298</v>
      </c>
      <c r="BH25" s="148" t="s">
        <v>306</v>
      </c>
    </row>
    <row r="26" spans="1:60" ht="20.25" customHeight="1">
      <c r="A26" s="49"/>
      <c r="B26" s="215" t="s">
        <v>73</v>
      </c>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81"/>
      <c r="AL26" s="81"/>
      <c r="AM26" s="49"/>
      <c r="AN26" s="49"/>
      <c r="AO26" s="49"/>
      <c r="AP26" s="49"/>
      <c r="AQ26" s="49"/>
      <c r="AR26" s="49"/>
      <c r="AS26" s="49"/>
      <c r="AT26" s="49"/>
      <c r="AU26" s="49"/>
      <c r="AV26" s="49"/>
      <c r="AW26" s="49"/>
      <c r="AX26" s="49"/>
      <c r="AY26" s="74"/>
      <c r="AZ26" s="74"/>
      <c r="BA26" s="308" t="s">
        <v>362</v>
      </c>
      <c r="BB26" s="310" t="s">
        <v>446</v>
      </c>
      <c r="BC26" s="310" t="s">
        <v>447</v>
      </c>
      <c r="BD26" s="310" t="s">
        <v>363</v>
      </c>
      <c r="BE26" s="310" t="s">
        <v>432</v>
      </c>
      <c r="BF26" s="310" t="s">
        <v>396</v>
      </c>
      <c r="BG26" s="154" t="s">
        <v>364</v>
      </c>
      <c r="BH26" s="148" t="s">
        <v>365</v>
      </c>
    </row>
    <row r="27" spans="1:60" s="31" customFormat="1" ht="19.5" customHeight="1" thickBot="1">
      <c r="A27" s="80"/>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80"/>
      <c r="AN27" s="80"/>
      <c r="AO27" s="80"/>
      <c r="AP27" s="80"/>
      <c r="AQ27" s="80"/>
      <c r="AR27" s="80"/>
      <c r="AS27" s="80"/>
      <c r="AT27" s="80"/>
      <c r="AU27" s="79"/>
      <c r="AV27" s="79"/>
      <c r="AW27" s="79"/>
      <c r="AX27" s="79"/>
      <c r="AY27" s="109"/>
      <c r="AZ27" s="109"/>
      <c r="BA27" s="313" t="s">
        <v>366</v>
      </c>
      <c r="BB27" s="314" t="s">
        <v>446</v>
      </c>
      <c r="BC27" s="314" t="s">
        <v>447</v>
      </c>
      <c r="BD27" s="307" t="s">
        <v>367</v>
      </c>
      <c r="BE27" s="307" t="s">
        <v>433</v>
      </c>
      <c r="BF27" s="307" t="s">
        <v>397</v>
      </c>
      <c r="BG27" s="153" t="s">
        <v>364</v>
      </c>
      <c r="BH27" s="148" t="s">
        <v>365</v>
      </c>
    </row>
    <row r="28" spans="1:60" ht="18.75" customHeight="1">
      <c r="A28" s="49"/>
      <c r="B28" s="215" t="s">
        <v>74</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49"/>
      <c r="AN28" s="49"/>
      <c r="AO28" s="49"/>
      <c r="AP28" s="49"/>
      <c r="AQ28" s="49"/>
      <c r="AR28" s="49"/>
      <c r="AS28" s="49"/>
      <c r="AT28" s="49"/>
      <c r="AU28" s="103"/>
      <c r="AV28" s="103"/>
      <c r="AW28" s="103"/>
      <c r="AX28" s="103"/>
      <c r="AY28" s="74"/>
      <c r="AZ28" s="74"/>
      <c r="BA28" s="147"/>
      <c r="BB28" s="149"/>
      <c r="BC28" s="149"/>
      <c r="BD28" s="149"/>
      <c r="BE28" s="149"/>
      <c r="BF28" s="149"/>
      <c r="BG28" s="148"/>
      <c r="BH28" s="149"/>
    </row>
    <row r="29" spans="1:60" ht="20.25" customHeight="1">
      <c r="A29" s="79"/>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79"/>
      <c r="AN29" s="79"/>
      <c r="AO29" s="79"/>
      <c r="AP29" s="79"/>
      <c r="AQ29" s="79"/>
      <c r="AR29" s="79"/>
      <c r="AS29" s="79"/>
      <c r="AT29" s="79"/>
      <c r="AU29" s="79"/>
      <c r="AV29" s="79"/>
      <c r="AW29" s="79"/>
      <c r="AX29" s="79"/>
      <c r="AY29" s="109"/>
      <c r="AZ29" s="109"/>
      <c r="BA29" s="123"/>
      <c r="BB29" s="119"/>
      <c r="BC29" s="119"/>
      <c r="BD29" s="124"/>
      <c r="BE29" s="119"/>
      <c r="BF29" s="124"/>
      <c r="BG29" s="119"/>
      <c r="BH29" s="119"/>
    </row>
    <row r="30" spans="1:54" ht="13.5" customHeight="1">
      <c r="A30" s="49"/>
      <c r="B30" s="216" t="s">
        <v>400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49"/>
      <c r="AN30" s="49"/>
      <c r="AO30" s="49"/>
      <c r="AP30" s="49"/>
      <c r="AQ30" s="49"/>
      <c r="AR30" s="49"/>
      <c r="AS30" s="49"/>
      <c r="AT30" s="49"/>
      <c r="AU30" s="49"/>
      <c r="AV30" s="49"/>
      <c r="AW30" s="49"/>
      <c r="AX30" s="49"/>
      <c r="AY30" s="74"/>
      <c r="AZ30" s="74"/>
      <c r="BB30" s="74"/>
    </row>
    <row r="31" spans="1:54" ht="19.5">
      <c r="A31" s="79"/>
      <c r="B31" s="224" t="s">
        <v>66</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82"/>
      <c r="AL31" s="82"/>
      <c r="AM31" s="79"/>
      <c r="AN31" s="79"/>
      <c r="AO31" s="79"/>
      <c r="AP31" s="79"/>
      <c r="AQ31" s="79"/>
      <c r="AR31" s="79"/>
      <c r="AS31" s="79"/>
      <c r="AT31" s="79"/>
      <c r="AU31" s="79"/>
      <c r="AV31" s="79"/>
      <c r="AW31" s="79"/>
      <c r="AX31" s="79"/>
      <c r="AY31" s="109"/>
      <c r="AZ31" s="109"/>
      <c r="BA31" s="41" t="s">
        <v>307</v>
      </c>
      <c r="BB31" s="109"/>
    </row>
    <row r="32" spans="1:54" ht="15">
      <c r="A32" s="79"/>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48"/>
      <c r="AN32" s="79"/>
      <c r="AO32" s="79"/>
      <c r="AP32" s="79"/>
      <c r="AQ32" s="79"/>
      <c r="AR32" s="79"/>
      <c r="AS32" s="79"/>
      <c r="AT32" s="79"/>
      <c r="AU32" s="79"/>
      <c r="AV32" s="79"/>
      <c r="AW32" s="79"/>
      <c r="AX32" s="79"/>
      <c r="AY32" s="109"/>
      <c r="AZ32" s="109"/>
      <c r="BA32" s="83" t="s">
        <v>308</v>
      </c>
      <c r="BB32" s="109"/>
    </row>
    <row r="33" spans="1:54" ht="19.5">
      <c r="A33" s="79"/>
      <c r="B33" s="286" t="s">
        <v>67</v>
      </c>
      <c r="C33" s="286"/>
      <c r="D33" s="286"/>
      <c r="E33" s="286"/>
      <c r="F33" s="286"/>
      <c r="G33" s="286"/>
      <c r="H33" s="286"/>
      <c r="I33" s="208"/>
      <c r="J33" s="208"/>
      <c r="K33" s="208"/>
      <c r="L33" s="208"/>
      <c r="M33" s="208"/>
      <c r="N33" s="208"/>
      <c r="O33" s="208"/>
      <c r="P33" s="208"/>
      <c r="Q33" s="208"/>
      <c r="R33" s="210"/>
      <c r="S33" s="210"/>
      <c r="T33" s="210"/>
      <c r="U33" s="210"/>
      <c r="V33" s="210"/>
      <c r="W33" s="210"/>
      <c r="X33" s="210"/>
      <c r="Y33" s="210"/>
      <c r="Z33" s="210"/>
      <c r="AA33" s="210"/>
      <c r="AB33" s="210"/>
      <c r="AC33" s="210"/>
      <c r="AD33" s="210"/>
      <c r="AE33" s="210"/>
      <c r="AF33" s="210"/>
      <c r="AG33" s="210"/>
      <c r="AH33" s="210"/>
      <c r="AI33" s="210"/>
      <c r="AJ33" s="210"/>
      <c r="AK33" s="210"/>
      <c r="AL33" s="210"/>
      <c r="AM33" s="79"/>
      <c r="AN33" s="79"/>
      <c r="AO33" s="79"/>
      <c r="AP33" s="79"/>
      <c r="AQ33" s="79"/>
      <c r="AR33" s="79"/>
      <c r="AS33" s="79"/>
      <c r="AT33" s="79"/>
      <c r="AU33" s="79"/>
      <c r="AV33" s="79"/>
      <c r="AW33" s="79"/>
      <c r="AX33" s="79"/>
      <c r="AY33" s="109"/>
      <c r="AZ33" s="109"/>
      <c r="BB33" s="109"/>
    </row>
    <row r="34" spans="1:54" ht="15">
      <c r="A34" s="79"/>
      <c r="B34" s="82"/>
      <c r="C34" s="82"/>
      <c r="D34" s="82"/>
      <c r="E34" s="82"/>
      <c r="F34" s="82"/>
      <c r="G34" s="82"/>
      <c r="H34" s="82"/>
      <c r="I34" s="209" t="s">
        <v>11</v>
      </c>
      <c r="J34" s="209"/>
      <c r="K34" s="209"/>
      <c r="L34" s="209"/>
      <c r="M34" s="209"/>
      <c r="N34" s="209"/>
      <c r="O34" s="209"/>
      <c r="P34" s="209"/>
      <c r="Q34" s="209"/>
      <c r="R34" s="82"/>
      <c r="S34" s="82"/>
      <c r="T34" s="82"/>
      <c r="U34" s="82"/>
      <c r="V34" s="82"/>
      <c r="W34" s="82"/>
      <c r="X34" s="82"/>
      <c r="Y34" s="82"/>
      <c r="Z34" s="82"/>
      <c r="AA34" s="82"/>
      <c r="AB34" s="82"/>
      <c r="AC34" s="82"/>
      <c r="AD34" s="82"/>
      <c r="AE34" s="82"/>
      <c r="AF34" s="82"/>
      <c r="AG34" s="82"/>
      <c r="AH34" s="82"/>
      <c r="AI34" s="82"/>
      <c r="AJ34" s="82"/>
      <c r="AK34" s="82"/>
      <c r="AL34" s="82"/>
      <c r="AM34" s="79"/>
      <c r="AN34" s="79"/>
      <c r="AO34" s="79"/>
      <c r="AP34" s="79"/>
      <c r="AQ34" s="79"/>
      <c r="AR34" s="79"/>
      <c r="AS34" s="79"/>
      <c r="AT34" s="79"/>
      <c r="AU34" s="79"/>
      <c r="AV34" s="79"/>
      <c r="AW34" s="79"/>
      <c r="AX34" s="79"/>
      <c r="AY34" s="109"/>
      <c r="AZ34" s="109"/>
      <c r="BA34" s="23" t="s">
        <v>401</v>
      </c>
      <c r="BB34" s="109"/>
    </row>
    <row r="35" spans="1:54" ht="19.5">
      <c r="A35" s="79"/>
      <c r="B35" s="200" t="s">
        <v>68</v>
      </c>
      <c r="C35" s="200"/>
      <c r="D35" s="200"/>
      <c r="E35" s="200"/>
      <c r="F35" s="200"/>
      <c r="G35" s="200"/>
      <c r="H35" s="200"/>
      <c r="I35" s="211"/>
      <c r="J35" s="211"/>
      <c r="K35" s="211"/>
      <c r="L35" s="211"/>
      <c r="M35" s="211"/>
      <c r="N35" s="211"/>
      <c r="O35" s="211"/>
      <c r="P35" s="211"/>
      <c r="Q35" s="211"/>
      <c r="R35" s="300"/>
      <c r="S35" s="300"/>
      <c r="T35" s="300"/>
      <c r="U35" s="300"/>
      <c r="V35" s="300"/>
      <c r="W35" s="300"/>
      <c r="X35" s="300"/>
      <c r="Y35" s="300"/>
      <c r="Z35" s="300"/>
      <c r="AA35" s="300"/>
      <c r="AB35" s="300"/>
      <c r="AC35" s="300"/>
      <c r="AD35" s="300"/>
      <c r="AE35" s="300"/>
      <c r="AF35" s="300"/>
      <c r="AG35" s="300"/>
      <c r="AH35" s="300"/>
      <c r="AI35" s="300"/>
      <c r="AJ35" s="300"/>
      <c r="AK35" s="300"/>
      <c r="AL35" s="300"/>
      <c r="AM35" s="79"/>
      <c r="AN35" s="79"/>
      <c r="AO35" s="79"/>
      <c r="AP35" s="79"/>
      <c r="AQ35" s="79"/>
      <c r="AR35" s="79"/>
      <c r="AS35" s="79"/>
      <c r="AT35" s="79"/>
      <c r="AU35" s="79"/>
      <c r="AV35" s="79"/>
      <c r="AW35" s="79"/>
      <c r="AX35" s="79"/>
      <c r="AY35" s="109"/>
      <c r="AZ35" s="109"/>
      <c r="BA35" s="23" t="s">
        <v>253</v>
      </c>
      <c r="BB35" s="109"/>
    </row>
    <row r="36" spans="1:54" ht="15">
      <c r="A36" s="49"/>
      <c r="B36" s="81"/>
      <c r="C36" s="81"/>
      <c r="D36" s="81"/>
      <c r="E36" s="81"/>
      <c r="F36" s="81"/>
      <c r="G36" s="81"/>
      <c r="H36" s="81"/>
      <c r="I36" s="201" t="s">
        <v>11</v>
      </c>
      <c r="J36" s="201"/>
      <c r="K36" s="201"/>
      <c r="L36" s="201"/>
      <c r="M36" s="201"/>
      <c r="N36" s="201"/>
      <c r="O36" s="201"/>
      <c r="P36" s="201"/>
      <c r="Q36" s="201"/>
      <c r="R36" s="81"/>
      <c r="S36" s="81"/>
      <c r="T36" s="81"/>
      <c r="U36" s="81"/>
      <c r="V36" s="81"/>
      <c r="W36" s="81"/>
      <c r="X36" s="81"/>
      <c r="Y36" s="81"/>
      <c r="Z36" s="81"/>
      <c r="AA36" s="81"/>
      <c r="AB36" s="81"/>
      <c r="AC36" s="81"/>
      <c r="AD36" s="81"/>
      <c r="AE36" s="81"/>
      <c r="AF36" s="81"/>
      <c r="AG36" s="81"/>
      <c r="AH36" s="81"/>
      <c r="AI36" s="81"/>
      <c r="AJ36" s="81"/>
      <c r="AK36" s="81"/>
      <c r="AL36" s="81"/>
      <c r="AM36" s="49"/>
      <c r="AN36" s="49"/>
      <c r="AO36" s="49"/>
      <c r="AP36" s="49"/>
      <c r="AQ36" s="49"/>
      <c r="AR36" s="49"/>
      <c r="AS36" s="49"/>
      <c r="AT36" s="49"/>
      <c r="AU36" s="49"/>
      <c r="AV36" s="49"/>
      <c r="AW36" s="49"/>
      <c r="AX36" s="49"/>
      <c r="AY36" s="74"/>
      <c r="AZ36" s="74"/>
      <c r="BA36" s="23" t="s">
        <v>257</v>
      </c>
      <c r="BB36" s="74"/>
    </row>
    <row r="37" spans="1:54" ht="6" customHeight="1">
      <c r="A37" s="4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74"/>
      <c r="AZ37" s="74"/>
      <c r="BA37" s="74"/>
      <c r="BB37" s="74"/>
    </row>
    <row r="38" spans="1:54" ht="12.75" customHeight="1">
      <c r="A38" s="48"/>
      <c r="B38" s="49"/>
      <c r="C38" s="49"/>
      <c r="D38" s="49"/>
      <c r="E38" s="49"/>
      <c r="F38" s="49"/>
      <c r="G38" s="49"/>
      <c r="H38" s="49"/>
      <c r="I38" s="49"/>
      <c r="J38" s="49"/>
      <c r="K38" s="49"/>
      <c r="L38" s="49"/>
      <c r="M38" s="49"/>
      <c r="N38" s="49"/>
      <c r="O38" s="189" t="s">
        <v>369</v>
      </c>
      <c r="P38" s="189"/>
      <c r="Q38" s="189"/>
      <c r="R38" s="189"/>
      <c r="S38" s="189"/>
      <c r="T38" s="189"/>
      <c r="U38" s="18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74"/>
      <c r="AZ38" s="74"/>
      <c r="BA38" s="74"/>
      <c r="BB38" s="74"/>
    </row>
    <row r="39" spans="1:54" ht="15.75" customHeight="1">
      <c r="A39" s="39"/>
      <c r="B39" s="39"/>
      <c r="C39" s="39"/>
      <c r="D39" s="39"/>
      <c r="E39" s="39"/>
      <c r="F39" s="39"/>
      <c r="G39" s="39"/>
      <c r="H39" s="39"/>
      <c r="I39" s="39"/>
      <c r="J39" s="39"/>
      <c r="K39" s="39"/>
      <c r="L39" s="301" t="s">
        <v>370</v>
      </c>
      <c r="M39" s="301"/>
      <c r="N39" s="301"/>
      <c r="O39" s="301"/>
      <c r="P39" s="301"/>
      <c r="Q39" s="301"/>
      <c r="R39" s="301"/>
      <c r="S39" s="301"/>
      <c r="T39" s="301"/>
      <c r="U39" s="301"/>
      <c r="V39" s="203" t="s">
        <v>391</v>
      </c>
      <c r="W39" s="203"/>
      <c r="X39" s="203"/>
      <c r="Y39" s="203"/>
      <c r="Z39" s="203"/>
      <c r="AA39" s="203"/>
      <c r="AB39" s="203"/>
      <c r="AC39" s="203"/>
      <c r="AD39" s="52"/>
      <c r="AE39" s="40"/>
      <c r="AF39" s="40"/>
      <c r="AG39" s="40"/>
      <c r="AH39" s="40"/>
      <c r="AI39" s="40"/>
      <c r="AJ39" s="40"/>
      <c r="AK39" s="40"/>
      <c r="AL39" s="40"/>
      <c r="AM39" s="40"/>
      <c r="AN39" s="49"/>
      <c r="AO39" s="49"/>
      <c r="AP39" s="49"/>
      <c r="AQ39" s="49"/>
      <c r="AR39" s="49"/>
      <c r="AS39" s="49"/>
      <c r="AT39" s="49"/>
      <c r="AU39" s="49"/>
      <c r="AV39" s="49"/>
      <c r="AW39" s="49"/>
      <c r="AX39" s="49"/>
      <c r="AY39" s="74"/>
      <c r="AZ39" s="74"/>
      <c r="BA39" s="74"/>
      <c r="BB39" s="74"/>
    </row>
    <row r="40" spans="1:54" ht="12.75" customHeight="1">
      <c r="A40" s="219"/>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49"/>
      <c r="AO40" s="49"/>
      <c r="AP40" s="49"/>
      <c r="AQ40" s="49"/>
      <c r="AR40" s="49"/>
      <c r="AS40" s="49"/>
      <c r="AT40" s="49"/>
      <c r="AU40" s="49"/>
      <c r="AV40" s="49"/>
      <c r="AW40" s="49"/>
      <c r="AX40" s="49"/>
      <c r="AY40" s="74"/>
      <c r="AZ40" s="74"/>
      <c r="BA40" s="74"/>
      <c r="BB40" s="74"/>
    </row>
    <row r="41" spans="1:57" s="34" customFormat="1" ht="15" customHeight="1">
      <c r="A41" s="287" t="str">
        <f>VLOOKUP($W$6,$BA$2:$BG$29,7,0)</f>
        <v>г.Брест</v>
      </c>
      <c r="B41" s="287"/>
      <c r="C41" s="287"/>
      <c r="D41" s="287"/>
      <c r="E41" s="287"/>
      <c r="F41" s="287"/>
      <c r="G41" s="287"/>
      <c r="H41" s="287"/>
      <c r="I41" s="54"/>
      <c r="J41" s="54"/>
      <c r="K41" s="54"/>
      <c r="L41" s="54"/>
      <c r="M41" s="54"/>
      <c r="N41" s="54"/>
      <c r="O41" s="54"/>
      <c r="P41" s="54"/>
      <c r="Q41" s="54"/>
      <c r="R41" s="54"/>
      <c r="S41" s="54"/>
      <c r="T41" s="54"/>
      <c r="U41" s="54"/>
      <c r="V41" s="54"/>
      <c r="W41" s="54"/>
      <c r="X41" s="54"/>
      <c r="Y41" s="54"/>
      <c r="Z41" s="54"/>
      <c r="AA41" s="55"/>
      <c r="AB41" s="55"/>
      <c r="AC41" s="55"/>
      <c r="AD41" s="285"/>
      <c r="AE41" s="285"/>
      <c r="AF41" s="285"/>
      <c r="AG41" s="285"/>
      <c r="AH41" s="285"/>
      <c r="AI41" s="285"/>
      <c r="AJ41" s="190" t="s">
        <v>61</v>
      </c>
      <c r="AK41" s="191"/>
      <c r="AL41" s="191"/>
      <c r="AM41" s="54"/>
      <c r="AN41" s="56"/>
      <c r="AO41" s="56"/>
      <c r="AP41" s="56"/>
      <c r="AQ41" s="56"/>
      <c r="AR41" s="56"/>
      <c r="AS41" s="56"/>
      <c r="AT41" s="56"/>
      <c r="AU41" s="49"/>
      <c r="AV41" s="49"/>
      <c r="AW41" s="49"/>
      <c r="AX41" s="49"/>
      <c r="AY41" s="74"/>
      <c r="AZ41" s="74"/>
      <c r="BA41" s="74"/>
      <c r="BB41" s="74"/>
      <c r="BC41" s="23"/>
      <c r="BD41" s="23"/>
      <c r="BE41" s="23"/>
    </row>
    <row r="42" spans="1:57" s="143" customFormat="1" ht="29.25" customHeight="1">
      <c r="A42" s="204" t="s">
        <v>321</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54"/>
      <c r="AN42" s="146"/>
      <c r="AO42" s="146"/>
      <c r="AP42" s="146"/>
      <c r="AQ42" s="146"/>
      <c r="AR42" s="146"/>
      <c r="AS42" s="146"/>
      <c r="AT42" s="146"/>
      <c r="AU42" s="49"/>
      <c r="AV42" s="49"/>
      <c r="AW42" s="49"/>
      <c r="AX42" s="49"/>
      <c r="AY42" s="150"/>
      <c r="AZ42" s="150"/>
      <c r="BA42" s="150"/>
      <c r="BB42" s="150"/>
      <c r="BC42" s="41"/>
      <c r="BD42" s="41"/>
      <c r="BE42" s="41"/>
    </row>
    <row r="43" spans="1:57" s="143" customFormat="1" ht="27" customHeight="1">
      <c r="A43" s="206" t="str">
        <f>VLOOKUP($W$6,$BA$2:$BG$29,4,0)</f>
        <v>начальника Брестского областного управления Госпромнадзора Калишука Игоря Геннадьевича, </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54"/>
      <c r="AN43" s="146"/>
      <c r="AO43" s="146"/>
      <c r="AP43" s="146"/>
      <c r="AQ43" s="146"/>
      <c r="AR43" s="146"/>
      <c r="AS43" s="146"/>
      <c r="AT43" s="146"/>
      <c r="AU43" s="49"/>
      <c r="AV43" s="49"/>
      <c r="AW43" s="49"/>
      <c r="AX43" s="49"/>
      <c r="AY43" s="150"/>
      <c r="AZ43" s="150"/>
      <c r="BA43" s="150"/>
      <c r="BB43" s="150"/>
      <c r="BC43" s="41"/>
      <c r="BD43" s="41"/>
      <c r="BE43" s="41"/>
    </row>
    <row r="44" spans="1:54" s="143" customFormat="1" ht="15" customHeight="1">
      <c r="A44" s="205" t="s">
        <v>324</v>
      </c>
      <c r="B44" s="205"/>
      <c r="C44" s="205"/>
      <c r="D44" s="205"/>
      <c r="E44" s="205"/>
      <c r="F44" s="205"/>
      <c r="G44" s="205"/>
      <c r="H44" s="205"/>
      <c r="I44" s="205"/>
      <c r="J44" s="205"/>
      <c r="K44" s="205"/>
      <c r="L44" s="205"/>
      <c r="M44" s="205"/>
      <c r="N44" s="205"/>
      <c r="O44" s="205"/>
      <c r="P44" s="206" t="str">
        <f>VLOOKUP($W$6,$BA$2:$BG$29,5,0)</f>
        <v>20.03.2024 г. № 43-03/2024</v>
      </c>
      <c r="Q44" s="206"/>
      <c r="R44" s="206"/>
      <c r="S44" s="206"/>
      <c r="T44" s="206"/>
      <c r="U44" s="206"/>
      <c r="V44" s="206"/>
      <c r="W44" s="206"/>
      <c r="X44" s="206"/>
      <c r="Y44" s="206"/>
      <c r="Z44" s="206"/>
      <c r="AA44" s="204" t="s">
        <v>325</v>
      </c>
      <c r="AB44" s="204"/>
      <c r="AC44" s="204"/>
      <c r="AD44" s="204"/>
      <c r="AE44" s="204"/>
      <c r="AF44" s="204"/>
      <c r="AG44" s="204"/>
      <c r="AH44" s="204"/>
      <c r="AI44" s="204"/>
      <c r="AJ44" s="204"/>
      <c r="AK44" s="204"/>
      <c r="AL44" s="204"/>
      <c r="AM44" s="54"/>
      <c r="AN44" s="146"/>
      <c r="AO44" s="146"/>
      <c r="AP44" s="146"/>
      <c r="AQ44" s="146"/>
      <c r="AR44" s="146"/>
      <c r="AS44" s="146"/>
      <c r="AT44" s="146"/>
      <c r="AU44" s="146"/>
      <c r="AV44" s="146"/>
      <c r="AW44" s="146"/>
      <c r="AX44" s="146"/>
      <c r="AY44" s="151"/>
      <c r="AZ44" s="151"/>
      <c r="BA44" s="151"/>
      <c r="BB44" s="151"/>
    </row>
    <row r="45" spans="1:54" s="34" customFormat="1" ht="18" customHeight="1">
      <c r="A45" s="218"/>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73"/>
      <c r="AN45" s="93"/>
      <c r="AO45" s="93"/>
      <c r="AP45" s="93"/>
      <c r="AQ45" s="93"/>
      <c r="AR45" s="93"/>
      <c r="AS45" s="93"/>
      <c r="AT45" s="93"/>
      <c r="AU45" s="93"/>
      <c r="AV45" s="93"/>
      <c r="AW45" s="93"/>
      <c r="AX45" s="93"/>
      <c r="AY45" s="110"/>
      <c r="AZ45" s="110"/>
      <c r="BA45" s="110"/>
      <c r="BB45" s="110"/>
    </row>
    <row r="46" spans="1:54" s="34" customFormat="1" ht="8.25" customHeight="1">
      <c r="A46" s="227" t="s">
        <v>44</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73"/>
      <c r="AN46" s="56"/>
      <c r="AO46" s="56"/>
      <c r="AP46" s="56"/>
      <c r="AQ46" s="56"/>
      <c r="AR46" s="56"/>
      <c r="AS46" s="56"/>
      <c r="AT46" s="56"/>
      <c r="AU46" s="56"/>
      <c r="AV46" s="56"/>
      <c r="AW46" s="56"/>
      <c r="AX46" s="56"/>
      <c r="AY46" s="94"/>
      <c r="AZ46" s="94"/>
      <c r="BA46" s="94"/>
      <c r="BB46" s="94"/>
    </row>
    <row r="47" spans="1:54" s="34" customFormat="1" ht="15.75" customHeight="1">
      <c r="A47" s="199" t="s">
        <v>24</v>
      </c>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73"/>
      <c r="AN47" s="56"/>
      <c r="AO47" s="56"/>
      <c r="AP47" s="56"/>
      <c r="AQ47" s="56"/>
      <c r="AR47" s="56"/>
      <c r="AS47" s="56"/>
      <c r="AT47" s="56"/>
      <c r="AU47" s="56"/>
      <c r="AV47" s="56"/>
      <c r="AW47" s="56"/>
      <c r="AX47" s="56"/>
      <c r="AY47" s="94"/>
      <c r="AZ47" s="94"/>
      <c r="BA47" s="94"/>
      <c r="BB47" s="94"/>
    </row>
    <row r="48" spans="1:54" ht="18.75" customHeight="1">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4"/>
      <c r="AN48" s="49"/>
      <c r="AO48" s="49"/>
      <c r="AP48" s="49"/>
      <c r="AQ48" s="49"/>
      <c r="AR48" s="49"/>
      <c r="AS48" s="49"/>
      <c r="AT48" s="49"/>
      <c r="AU48" s="49"/>
      <c r="AV48" s="49"/>
      <c r="AW48" s="49"/>
      <c r="AX48" s="49"/>
      <c r="AY48" s="74"/>
      <c r="AZ48" s="74"/>
      <c r="BA48" s="74"/>
      <c r="BB48" s="74"/>
    </row>
    <row r="49" spans="1:57" s="25" customFormat="1" ht="11.25" customHeight="1">
      <c r="A49" s="202" t="s">
        <v>45</v>
      </c>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4"/>
      <c r="AN49" s="49"/>
      <c r="AO49" s="49"/>
      <c r="AP49" s="49"/>
      <c r="AQ49" s="49"/>
      <c r="AR49" s="49"/>
      <c r="AS49" s="49"/>
      <c r="AT49" s="49"/>
      <c r="AU49" s="49"/>
      <c r="AV49" s="49"/>
      <c r="AW49" s="49"/>
      <c r="AX49" s="49"/>
      <c r="AY49" s="74"/>
      <c r="AZ49" s="74"/>
      <c r="BA49" s="74"/>
      <c r="BB49" s="74"/>
      <c r="BC49" s="23"/>
      <c r="BD49" s="23"/>
      <c r="BE49" s="23"/>
    </row>
    <row r="50" spans="1:54" s="25" customFormat="1" ht="15" customHeight="1">
      <c r="A50" s="198" t="s">
        <v>39</v>
      </c>
      <c r="B50" s="198"/>
      <c r="C50" s="198"/>
      <c r="D50" s="198"/>
      <c r="E50" s="198"/>
      <c r="F50" s="198"/>
      <c r="G50" s="198"/>
      <c r="H50" s="198"/>
      <c r="I50" s="198"/>
      <c r="J50" s="198"/>
      <c r="K50" s="198"/>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24"/>
      <c r="AN50" s="49"/>
      <c r="AO50" s="49"/>
      <c r="AP50" s="49"/>
      <c r="AQ50" s="49"/>
      <c r="AR50" s="49"/>
      <c r="AS50" s="49"/>
      <c r="AT50" s="49"/>
      <c r="AU50" s="49"/>
      <c r="AV50" s="49"/>
      <c r="AW50" s="49"/>
      <c r="AX50" s="49"/>
      <c r="AY50" s="74"/>
      <c r="AZ50" s="74"/>
      <c r="BA50" s="74"/>
      <c r="BB50" s="74"/>
    </row>
    <row r="51" spans="1:54" s="25" customFormat="1" ht="8.25" customHeight="1">
      <c r="A51" s="295" t="s">
        <v>46</v>
      </c>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4"/>
      <c r="AN51" s="49"/>
      <c r="AO51" s="49"/>
      <c r="AP51" s="49"/>
      <c r="AQ51" s="49"/>
      <c r="AR51" s="49"/>
      <c r="AS51" s="49"/>
      <c r="AT51" s="49"/>
      <c r="AU51" s="49"/>
      <c r="AV51" s="49"/>
      <c r="AW51" s="49"/>
      <c r="AX51" s="49"/>
      <c r="AY51" s="74"/>
      <c r="AZ51" s="74"/>
      <c r="BA51" s="74"/>
      <c r="BB51" s="74"/>
    </row>
    <row r="52" spans="1:54" s="25" customFormat="1" ht="12" customHeight="1">
      <c r="A52" s="163" t="s">
        <v>320</v>
      </c>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24"/>
      <c r="AN52" s="49"/>
      <c r="AO52" s="49"/>
      <c r="AP52" s="49"/>
      <c r="AQ52" s="49"/>
      <c r="AR52" s="49"/>
      <c r="AS52" s="49"/>
      <c r="AT52" s="49"/>
      <c r="AU52" s="49"/>
      <c r="AV52" s="49"/>
      <c r="AW52" s="49"/>
      <c r="AX52" s="49"/>
      <c r="AY52" s="74"/>
      <c r="AZ52" s="74"/>
      <c r="BA52" s="74"/>
      <c r="BB52" s="74"/>
    </row>
    <row r="53" spans="1:52" s="25" customFormat="1" ht="13.5" customHeight="1">
      <c r="A53" s="294" t="s">
        <v>25</v>
      </c>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4"/>
      <c r="AN53" s="49"/>
      <c r="AO53" s="49"/>
      <c r="AP53" s="49"/>
      <c r="AQ53" s="49"/>
      <c r="AR53" s="49"/>
      <c r="AS53" s="49"/>
      <c r="AT53" s="49"/>
      <c r="AU53" s="49"/>
      <c r="AV53" s="49"/>
      <c r="AW53" s="49"/>
      <c r="AX53" s="49"/>
      <c r="AY53" s="74"/>
      <c r="AZ53" s="74"/>
    </row>
    <row r="54" spans="1:52" s="25" customFormat="1" ht="16.5" customHeight="1">
      <c r="A54" s="163" t="s">
        <v>371</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24"/>
      <c r="AN54" s="49"/>
      <c r="AO54" s="49"/>
      <c r="AP54" s="49"/>
      <c r="AQ54" s="49"/>
      <c r="AR54" s="49"/>
      <c r="AS54" s="49"/>
      <c r="AT54" s="49"/>
      <c r="AU54" s="49"/>
      <c r="AV54" s="49"/>
      <c r="AW54" s="49"/>
      <c r="AX54" s="49"/>
      <c r="AY54" s="74"/>
      <c r="AZ54" s="74"/>
    </row>
    <row r="55" spans="1:54" s="25" customFormat="1" ht="34.5" customHeight="1">
      <c r="A55" s="225" t="s">
        <v>63</v>
      </c>
      <c r="B55" s="22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279" t="s">
        <v>64</v>
      </c>
      <c r="AH55" s="279"/>
      <c r="AI55" s="279"/>
      <c r="AJ55" s="279"/>
      <c r="AK55" s="276"/>
      <c r="AL55" s="276"/>
      <c r="AM55" s="24"/>
      <c r="AN55" s="79"/>
      <c r="AO55" s="79"/>
      <c r="AP55" s="79"/>
      <c r="AQ55" s="79"/>
      <c r="AR55" s="79"/>
      <c r="AS55" s="79"/>
      <c r="AT55" s="79"/>
      <c r="AU55" s="79"/>
      <c r="AV55" s="79"/>
      <c r="AW55" s="79"/>
      <c r="AX55" s="79"/>
      <c r="AY55" s="109"/>
      <c r="AZ55" s="109"/>
      <c r="BA55" s="109"/>
      <c r="BB55" s="109"/>
    </row>
    <row r="56" spans="1:54" s="25" customFormat="1" ht="41.25" customHeight="1">
      <c r="A56" s="225" t="s">
        <v>75</v>
      </c>
      <c r="B56" s="22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279" t="s">
        <v>64</v>
      </c>
      <c r="AH56" s="279"/>
      <c r="AI56" s="279"/>
      <c r="AJ56" s="279"/>
      <c r="AK56" s="276"/>
      <c r="AL56" s="276"/>
      <c r="AM56" s="24"/>
      <c r="AN56" s="79"/>
      <c r="AO56" s="79"/>
      <c r="AP56" s="79"/>
      <c r="AQ56" s="79"/>
      <c r="AR56" s="79"/>
      <c r="AS56" s="79"/>
      <c r="AT56" s="79"/>
      <c r="AU56" s="79"/>
      <c r="AV56" s="79"/>
      <c r="AW56" s="79"/>
      <c r="AX56" s="79"/>
      <c r="AY56" s="109"/>
      <c r="AZ56" s="109"/>
      <c r="BA56" s="109"/>
      <c r="BB56" s="109"/>
    </row>
    <row r="57" spans="1:54" s="25" customFormat="1" ht="34.5" customHeight="1">
      <c r="A57" s="278" t="s">
        <v>241</v>
      </c>
      <c r="B57" s="278"/>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279" t="s">
        <v>64</v>
      </c>
      <c r="AH57" s="279"/>
      <c r="AI57" s="279"/>
      <c r="AJ57" s="279"/>
      <c r="AK57" s="276"/>
      <c r="AL57" s="276"/>
      <c r="AM57" s="24"/>
      <c r="AN57" s="79"/>
      <c r="AO57" s="79"/>
      <c r="AP57" s="79"/>
      <c r="AQ57" s="79"/>
      <c r="AR57" s="79"/>
      <c r="AS57" s="79"/>
      <c r="AT57" s="79"/>
      <c r="AU57" s="79"/>
      <c r="AV57" s="79"/>
      <c r="AW57" s="79"/>
      <c r="AX57" s="79"/>
      <c r="AY57" s="109"/>
      <c r="AZ57" s="109"/>
      <c r="BA57" s="109"/>
      <c r="BB57" s="109"/>
    </row>
    <row r="58" spans="1:54" s="25" customFormat="1" ht="34.5" customHeight="1">
      <c r="A58" s="225" t="s">
        <v>243</v>
      </c>
      <c r="B58" s="22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279" t="s">
        <v>64</v>
      </c>
      <c r="AH58" s="279"/>
      <c r="AI58" s="279"/>
      <c r="AJ58" s="279"/>
      <c r="AK58" s="276"/>
      <c r="AL58" s="276"/>
      <c r="AM58" s="24"/>
      <c r="AN58" s="79"/>
      <c r="AO58" s="79"/>
      <c r="AP58" s="79"/>
      <c r="AQ58" s="79"/>
      <c r="AR58" s="79"/>
      <c r="AS58" s="79"/>
      <c r="AT58" s="79"/>
      <c r="AU58" s="79"/>
      <c r="AV58" s="79"/>
      <c r="AW58" s="79"/>
      <c r="AX58" s="79"/>
      <c r="AY58" s="109"/>
      <c r="AZ58" s="109"/>
      <c r="BA58" s="109"/>
      <c r="BB58" s="109"/>
    </row>
    <row r="59" spans="1:54" s="25" customFormat="1" ht="34.5" customHeight="1">
      <c r="A59" s="278" t="s">
        <v>244</v>
      </c>
      <c r="B59" s="278"/>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279" t="s">
        <v>64</v>
      </c>
      <c r="AH59" s="279"/>
      <c r="AI59" s="279"/>
      <c r="AJ59" s="279"/>
      <c r="AK59" s="276"/>
      <c r="AL59" s="276"/>
      <c r="AM59" s="24"/>
      <c r="AN59" s="79"/>
      <c r="AO59" s="79"/>
      <c r="AP59" s="79"/>
      <c r="AQ59" s="79"/>
      <c r="AR59" s="79"/>
      <c r="AS59" s="79"/>
      <c r="AT59" s="79"/>
      <c r="AU59" s="79"/>
      <c r="AV59" s="79"/>
      <c r="AW59" s="79"/>
      <c r="AX59" s="79"/>
      <c r="AY59" s="109"/>
      <c r="AZ59" s="109"/>
      <c r="BA59" s="109"/>
      <c r="BB59" s="109"/>
    </row>
    <row r="60" spans="1:54" s="25" customFormat="1" ht="17.25" customHeight="1">
      <c r="A60" s="164" t="s">
        <v>378</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37"/>
      <c r="AN60" s="79"/>
      <c r="AO60" s="79"/>
      <c r="AP60" s="79"/>
      <c r="AQ60" s="79"/>
      <c r="AR60" s="79"/>
      <c r="AS60" s="79"/>
      <c r="AT60" s="79"/>
      <c r="AU60" s="79"/>
      <c r="AV60" s="79"/>
      <c r="AW60" s="79"/>
      <c r="AX60" s="79"/>
      <c r="AY60" s="109"/>
      <c r="AZ60" s="109"/>
      <c r="BA60" s="109"/>
      <c r="BB60" s="109"/>
    </row>
    <row r="61" spans="1:54" s="25" customFormat="1" ht="26.25" customHeight="1" hidden="1">
      <c r="A61" s="280" t="s">
        <v>379</v>
      </c>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4"/>
      <c r="AN61" s="79"/>
      <c r="AO61" s="79"/>
      <c r="AP61" s="79"/>
      <c r="AQ61" s="79"/>
      <c r="AR61" s="79"/>
      <c r="AS61" s="79"/>
      <c r="AT61" s="79"/>
      <c r="AU61" s="79"/>
      <c r="AV61" s="79"/>
      <c r="AW61" s="79"/>
      <c r="AX61" s="79"/>
      <c r="AY61" s="109"/>
      <c r="AZ61" s="109"/>
      <c r="BA61" s="109"/>
      <c r="BB61" s="109"/>
    </row>
    <row r="62" spans="1:69" s="25" customFormat="1" ht="15" customHeight="1">
      <c r="A62" s="164" t="s">
        <v>242</v>
      </c>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49"/>
      <c r="AO62" s="49"/>
      <c r="AP62" s="49"/>
      <c r="AQ62" s="49"/>
      <c r="AR62" s="49"/>
      <c r="AS62" s="49"/>
      <c r="AT62" s="49"/>
      <c r="AU62" s="49"/>
      <c r="AV62" s="49"/>
      <c r="AW62" s="49"/>
      <c r="AX62" s="49"/>
      <c r="AY62" s="74"/>
      <c r="AZ62" s="74"/>
      <c r="BA62" s="74"/>
      <c r="BB62" s="74"/>
      <c r="BF62" s="74"/>
      <c r="BG62" s="74"/>
      <c r="BH62" s="74"/>
      <c r="BI62" s="74"/>
      <c r="BJ62" s="74"/>
      <c r="BK62" s="74"/>
      <c r="BL62" s="74"/>
      <c r="BM62" s="74"/>
      <c r="BN62" s="74"/>
      <c r="BO62" s="74"/>
      <c r="BP62" s="74"/>
      <c r="BQ62" s="74"/>
    </row>
    <row r="63" spans="1:69" s="25" customFormat="1" ht="12" customHeight="1">
      <c r="A63" s="250" t="s">
        <v>26</v>
      </c>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1"/>
      <c r="AN63" s="49"/>
      <c r="AO63" s="49"/>
      <c r="AP63" s="49"/>
      <c r="AQ63" s="49"/>
      <c r="AR63" s="49"/>
      <c r="AS63" s="49"/>
      <c r="AT63" s="49"/>
      <c r="AU63" s="49"/>
      <c r="AV63" s="49"/>
      <c r="AW63" s="49"/>
      <c r="AX63" s="49"/>
      <c r="AY63" s="49"/>
      <c r="AZ63" s="49"/>
      <c r="BA63" s="70" t="s">
        <v>230</v>
      </c>
      <c r="BB63" s="71" t="s">
        <v>220</v>
      </c>
      <c r="BC63" s="71" t="s">
        <v>221</v>
      </c>
      <c r="BD63" s="74"/>
      <c r="BE63" s="74"/>
      <c r="BF63" s="74"/>
      <c r="BG63" s="74"/>
      <c r="BH63" s="74"/>
      <c r="BI63" s="74"/>
      <c r="BJ63" s="74"/>
      <c r="BK63" s="74"/>
      <c r="BL63" s="74"/>
      <c r="BM63" s="74"/>
      <c r="BN63" s="74"/>
      <c r="BO63" s="74"/>
      <c r="BP63" s="74"/>
      <c r="BQ63" s="74"/>
    </row>
    <row r="64" spans="1:69" s="25" customFormat="1" ht="51" customHeight="1">
      <c r="A64" s="163" t="s">
        <v>434</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01"/>
      <c r="AN64" s="49"/>
      <c r="AO64" s="49"/>
      <c r="AP64" s="49"/>
      <c r="AQ64" s="49"/>
      <c r="AR64" s="49"/>
      <c r="AS64" s="49"/>
      <c r="AT64" s="49"/>
      <c r="AU64" s="49"/>
      <c r="AV64" s="49"/>
      <c r="AW64" s="49"/>
      <c r="AX64" s="49"/>
      <c r="AY64" s="49"/>
      <c r="AZ64" s="49"/>
      <c r="BA64" s="58" t="s">
        <v>406</v>
      </c>
      <c r="BB64" s="53" t="s">
        <v>223</v>
      </c>
      <c r="BC64" s="84">
        <v>288.97</v>
      </c>
      <c r="BD64" s="74"/>
      <c r="BE64" s="74"/>
      <c r="BF64" s="74"/>
      <c r="BG64" s="74"/>
      <c r="BH64" s="74"/>
      <c r="BI64" s="74"/>
      <c r="BJ64" s="74"/>
      <c r="BK64" s="74"/>
      <c r="BL64" s="74"/>
      <c r="BM64" s="74"/>
      <c r="BN64" s="74"/>
      <c r="BO64" s="74"/>
      <c r="BP64" s="74"/>
      <c r="BQ64" s="74"/>
    </row>
    <row r="65" spans="1:69" s="25" customFormat="1" ht="38.25" customHeight="1" hidden="1">
      <c r="A65" s="166" t="s">
        <v>380</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24"/>
      <c r="AN65" s="49"/>
      <c r="AO65" s="49"/>
      <c r="AP65" s="49"/>
      <c r="AQ65" s="49"/>
      <c r="AR65" s="49"/>
      <c r="AS65" s="49"/>
      <c r="AT65" s="49"/>
      <c r="AU65" s="49"/>
      <c r="AV65" s="49"/>
      <c r="AW65" s="49"/>
      <c r="AX65" s="49"/>
      <c r="AY65" s="49"/>
      <c r="AZ65" s="49"/>
      <c r="BA65" s="58" t="s">
        <v>246</v>
      </c>
      <c r="BB65" s="53" t="s">
        <v>224</v>
      </c>
      <c r="BC65" s="84">
        <v>264.55</v>
      </c>
      <c r="BD65" s="74"/>
      <c r="BE65" s="74"/>
      <c r="BF65" s="74"/>
      <c r="BG65" s="74"/>
      <c r="BH65" s="74"/>
      <c r="BI65" s="74"/>
      <c r="BJ65" s="74"/>
      <c r="BK65" s="74"/>
      <c r="BL65" s="74"/>
      <c r="BM65" s="74"/>
      <c r="BN65" s="74"/>
      <c r="BO65" s="74"/>
      <c r="BP65" s="74"/>
      <c r="BQ65" s="74"/>
    </row>
    <row r="66" spans="1:69" s="25" customFormat="1" ht="15" customHeight="1">
      <c r="A66" s="248" t="s">
        <v>239</v>
      </c>
      <c r="B66" s="248"/>
      <c r="C66" s="248"/>
      <c r="D66" s="248"/>
      <c r="E66" s="248"/>
      <c r="F66" s="248"/>
      <c r="G66" s="248"/>
      <c r="H66" s="248"/>
      <c r="I66" s="248"/>
      <c r="J66" s="248"/>
      <c r="K66" s="248"/>
      <c r="L66" s="248"/>
      <c r="M66" s="282" t="str">
        <f>SUBSTITUTE(PROPER(INDEX(n_4,MID(TEXT(AJ173,n0),1,1)+1)&amp;INDEX(n0x,MID(TEXT(AJ173,n0),2,1)+1,MID(TEXT(AJ173,n0),3,1)+1)&amp;IF(-MID(TEXT(AJ173,n0),1,3),"миллиард"&amp;VLOOKUP(MID(TEXT(AJ173,n0),3,1)*AND(MID(TEXT(AJ173,n0),2,1)-1),мил,2),"")&amp;INDEX(n_4,MID(TEXT(AJ173,n0),4,1)+1)&amp;INDEX(n0x,MID(TEXT(AJ173,n0),5,1)+1,MID(TEXT(AJ173,n0),6,1)+1)&amp;IF(-MID(TEXT(AJ173,n0),4,3),"миллион"&amp;VLOOKUP(MID(TEXT(AJ173,n0),6,1)*AND(MID(TEXT(AJ173,n0),5,1)-1),мил,2),"")&amp;INDEX(n_4,MID(TEXT(AJ173,n0),7,1)+1)&amp;INDEX(n1x,MID(TEXT(AJ173,n0),8,1)+1,MID(TEXT(AJ173,n0),9,1)+1)&amp;IF(-MID(TEXT(AJ173,n0),7,3),VLOOKUP(MID(TEXT(AJ173,n0),9,1)*AND(MID(TEXT(AJ173,n0),8,1)-1),тыс,2),"")&amp;INDEX(n_4,MID(TEXT(AJ173,n0),10,1)+1)&amp;INDEX(n0x,MID(TEXT(AJ173,n0),11,1)+1,MID(TEXT(AJ173,n0),12,1)+1)),"z"," ")&amp;IF(TRUNC(TEXT(AJ173,n0)),"","Ноль ")&amp;"рубл"&amp;VLOOKUP(MOD(MAX(MOD(MID(TEXT(AJ173,n0),11,2)-11,100),9),10),{0,"ь ";1,"я ";4,"ей "},2)&amp;RIGHT(TEXT(AJ173,n0),2)&amp;" копе"&amp;VLOOKUP(MOD(MAX(MOD(RIGHT(TEXT(AJ173,n0),2)-11,100),9),10),{0,"йка";1,"йки";4,"ек"},2)</f>
        <v>Ноль рублей 00 копеек</v>
      </c>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1" t="s">
        <v>27</v>
      </c>
      <c r="AM66" s="21"/>
      <c r="AN66" s="49"/>
      <c r="AO66" s="49"/>
      <c r="AP66" s="49"/>
      <c r="AQ66" s="49"/>
      <c r="AR66" s="49"/>
      <c r="AS66" s="49"/>
      <c r="AT66" s="49"/>
      <c r="AU66" s="49"/>
      <c r="AV66" s="49"/>
      <c r="AW66" s="49"/>
      <c r="AX66" s="49"/>
      <c r="AY66" s="49"/>
      <c r="AZ66" s="49"/>
      <c r="BA66" s="132" t="s">
        <v>247</v>
      </c>
      <c r="BB66" s="60" t="s">
        <v>225</v>
      </c>
      <c r="BC66" s="125">
        <v>162.8</v>
      </c>
      <c r="BD66" s="74"/>
      <c r="BE66" s="74"/>
      <c r="BF66" s="74"/>
      <c r="BG66" s="74"/>
      <c r="BH66" s="74"/>
      <c r="BI66" s="74"/>
      <c r="BJ66" s="74"/>
      <c r="BK66" s="74"/>
      <c r="BL66" s="74"/>
      <c r="BM66" s="74"/>
      <c r="BN66" s="74"/>
      <c r="BO66" s="74"/>
      <c r="BP66" s="74"/>
      <c r="BQ66" s="74"/>
    </row>
    <row r="67" spans="1:69" s="25" customFormat="1" ht="17.25" customHeight="1">
      <c r="A67" s="248" t="s">
        <v>28</v>
      </c>
      <c r="B67" s="248"/>
      <c r="C67" s="248"/>
      <c r="D67" s="248"/>
      <c r="E67" s="248"/>
      <c r="F67" s="248"/>
      <c r="G67" s="248"/>
      <c r="H67" s="248"/>
      <c r="I67" s="248"/>
      <c r="J67" s="21"/>
      <c r="K67" s="290" t="str">
        <f>SUBSTITUTE(PROPER(INDEX(n_4,MID(TEXT(AG134,n0),1,1)+1)&amp;INDEX(n0x,MID(TEXT(AG134,n0),2,1)+1,MID(TEXT(AG134,n0),3,1)+1)&amp;IF(-MID(TEXT(AG134,n0),1,3),"миллиард"&amp;VLOOKUP(MID(TEXT(AG134,n0),3,1)*AND(MID(TEXT(AG134,n0),2,1)-1),мил,2),"")&amp;INDEX(n_4,MID(TEXT(AG134,n0),4,1)+1)&amp;INDEX(n0x,MID(TEXT(AG134,n0),5,1)+1,MID(TEXT(AG134,n0),6,1)+1)&amp;IF(-MID(TEXT(AG134,n0),4,3),"миллион"&amp;VLOOKUP(MID(TEXT(AG134,n0),6,1)*AND(MID(TEXT(AG134,n0),5,1)-1),мил,2),"")&amp;INDEX(n_4,MID(TEXT(AG134,n0),7,1)+1)&amp;INDEX(n1x,MID(TEXT(AG134,n0),8,1)+1,MID(TEXT(AG134,n0),9,1)+1)&amp;IF(-MID(TEXT(AG134,n0),7,3),VLOOKUP(MID(TEXT(AG134,n0),9,1)*AND(MID(TEXT(AG134,n0),8,1)-1),тыс,2),"")&amp;INDEX(n_4,MID(TEXT(AG134,n0),10,1)+1)&amp;INDEX(n0x,MID(TEXT(AG134,n0),11,1)+1,MID(TEXT(AG134,n0),12,1)+1)),"z"," ")&amp;IF(TRUNC(TEXT(AG134,n0)),"","Ноль ")&amp;"рубл"&amp;VLOOKUP(MOD(MAX(MOD(MID(TEXT(AG134,n0),11,2)-11,100),9),10),{0,"ь ";1,"я ";4,"ей "},2)&amp;RIGHT(TEXT(AG134,n0),2)&amp;" копе"&amp;VLOOKUP(MOD(MAX(MOD(RIGHT(TEXT(AG134,n0),2)-11,100),9),10),{0,"йка";1,"йки";4,"ек"},2)</f>
        <v>Ноль рублей 00 копеек</v>
      </c>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1"/>
      <c r="AM67" s="21"/>
      <c r="AN67" s="49"/>
      <c r="AO67" s="49"/>
      <c r="AP67" s="49"/>
      <c r="AQ67" s="49"/>
      <c r="AR67" s="49"/>
      <c r="AS67" s="49"/>
      <c r="AT67" s="49"/>
      <c r="AU67" s="49"/>
      <c r="AV67" s="49"/>
      <c r="AW67" s="49"/>
      <c r="AX67" s="49"/>
      <c r="AY67" s="49"/>
      <c r="AZ67" s="49"/>
      <c r="BA67" s="132" t="s">
        <v>248</v>
      </c>
      <c r="BB67" s="60" t="s">
        <v>226</v>
      </c>
      <c r="BC67" s="125">
        <v>142.45</v>
      </c>
      <c r="BD67" s="74"/>
      <c r="BE67" s="74"/>
      <c r="BF67" s="74"/>
      <c r="BG67" s="74"/>
      <c r="BH67" s="74"/>
      <c r="BI67" s="74"/>
      <c r="BJ67" s="74"/>
      <c r="BK67" s="74"/>
      <c r="BL67" s="74"/>
      <c r="BM67" s="74"/>
      <c r="BN67" s="74"/>
      <c r="BO67" s="74"/>
      <c r="BP67" s="74"/>
      <c r="BQ67" s="74"/>
    </row>
    <row r="68" spans="1:69" s="25" customFormat="1" ht="39" customHeight="1">
      <c r="A68" s="163" t="s">
        <v>41</v>
      </c>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72"/>
      <c r="AN68" s="49"/>
      <c r="AO68" s="49"/>
      <c r="AP68" s="49"/>
      <c r="AQ68" s="49"/>
      <c r="AR68" s="49"/>
      <c r="AS68" s="49"/>
      <c r="AT68" s="49"/>
      <c r="AU68" s="49"/>
      <c r="AV68" s="49"/>
      <c r="AW68" s="49"/>
      <c r="AX68" s="49"/>
      <c r="AY68" s="49"/>
      <c r="AZ68" s="49"/>
      <c r="BA68" s="132" t="s">
        <v>407</v>
      </c>
      <c r="BB68" s="60" t="s">
        <v>227</v>
      </c>
      <c r="BC68" s="125">
        <v>6.11</v>
      </c>
      <c r="BD68" s="74"/>
      <c r="BE68" s="74"/>
      <c r="BF68" s="74"/>
      <c r="BG68" s="74"/>
      <c r="BH68" s="74"/>
      <c r="BI68" s="74"/>
      <c r="BJ68" s="74"/>
      <c r="BK68" s="74"/>
      <c r="BL68" s="74"/>
      <c r="BM68" s="74"/>
      <c r="BN68" s="74"/>
      <c r="BO68" s="74"/>
      <c r="BP68" s="74"/>
      <c r="BQ68" s="74"/>
    </row>
    <row r="69" spans="1:69" s="25" customFormat="1" ht="81" customHeight="1">
      <c r="A69" s="163" t="s">
        <v>398</v>
      </c>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01"/>
      <c r="AN69" s="49"/>
      <c r="AO69" s="49"/>
      <c r="AP69" s="49"/>
      <c r="AQ69" s="49"/>
      <c r="AR69" s="49"/>
      <c r="AS69" s="49"/>
      <c r="AT69" s="49"/>
      <c r="AU69" s="49"/>
      <c r="AV69" s="49"/>
      <c r="AW69" s="49"/>
      <c r="AX69" s="49"/>
      <c r="AY69" s="49"/>
      <c r="AZ69" s="49"/>
      <c r="BA69" s="132" t="s">
        <v>249</v>
      </c>
      <c r="BB69" s="60" t="s">
        <v>228</v>
      </c>
      <c r="BC69" s="125">
        <v>69.19</v>
      </c>
      <c r="BD69" s="74"/>
      <c r="BE69" s="74"/>
      <c r="BF69" s="74"/>
      <c r="BG69" s="74"/>
      <c r="BH69" s="74"/>
      <c r="BI69" s="74"/>
      <c r="BJ69" s="74"/>
      <c r="BK69" s="74"/>
      <c r="BL69" s="74"/>
      <c r="BM69" s="74"/>
      <c r="BN69" s="74"/>
      <c r="BO69" s="74"/>
      <c r="BP69" s="74"/>
      <c r="BQ69" s="74"/>
    </row>
    <row r="70" spans="1:58" s="25" customFormat="1" ht="70.5" customHeight="1" hidden="1">
      <c r="A70" s="167" t="s">
        <v>372</v>
      </c>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01"/>
      <c r="AN70" s="49"/>
      <c r="AO70" s="49"/>
      <c r="AP70" s="49"/>
      <c r="AQ70" s="49"/>
      <c r="AR70" s="49"/>
      <c r="AS70" s="49"/>
      <c r="AT70" s="49"/>
      <c r="AU70" s="49"/>
      <c r="AV70" s="49"/>
      <c r="AW70" s="49"/>
      <c r="AX70" s="49"/>
      <c r="AY70" s="49"/>
      <c r="AZ70" s="49"/>
      <c r="BA70" s="132" t="s">
        <v>250</v>
      </c>
      <c r="BB70" s="60" t="s">
        <v>229</v>
      </c>
      <c r="BC70" s="125">
        <v>77.33</v>
      </c>
      <c r="BD70" s="74"/>
      <c r="BE70" s="74"/>
      <c r="BF70" s="23"/>
    </row>
    <row r="71" spans="1:58" s="25" customFormat="1" ht="14.25" customHeight="1">
      <c r="A71" s="249" t="s">
        <v>42</v>
      </c>
      <c r="B71" s="249"/>
      <c r="C71" s="249"/>
      <c r="D71" s="249"/>
      <c r="E71" s="249"/>
      <c r="F71" s="249"/>
      <c r="G71" s="249"/>
      <c r="H71" s="249"/>
      <c r="I71" s="249"/>
      <c r="J71" s="249"/>
      <c r="K71" s="249"/>
      <c r="L71" s="249"/>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24"/>
      <c r="AN71" s="49"/>
      <c r="AO71" s="49"/>
      <c r="AP71" s="49"/>
      <c r="AQ71" s="49"/>
      <c r="AR71" s="49"/>
      <c r="AS71" s="49"/>
      <c r="AT71" s="49"/>
      <c r="AU71" s="49"/>
      <c r="AV71" s="49"/>
      <c r="AW71" s="49"/>
      <c r="AX71" s="49"/>
      <c r="AY71" s="49"/>
      <c r="AZ71" s="49"/>
      <c r="BA71" s="132" t="s">
        <v>251</v>
      </c>
      <c r="BB71" s="60" t="s">
        <v>245</v>
      </c>
      <c r="BC71" s="125">
        <v>6.11</v>
      </c>
      <c r="BE71" s="23"/>
      <c r="BF71" s="29"/>
    </row>
    <row r="72" spans="1:58" s="27" customFormat="1" ht="11.25" customHeight="1">
      <c r="A72" s="275" t="s">
        <v>29</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100"/>
      <c r="AN72" s="49"/>
      <c r="AO72" s="49"/>
      <c r="AP72" s="49"/>
      <c r="AQ72" s="49"/>
      <c r="AR72" s="49"/>
      <c r="AS72" s="49"/>
      <c r="AT72" s="49"/>
      <c r="AU72" s="49"/>
      <c r="AV72" s="49"/>
      <c r="AW72" s="49"/>
      <c r="AX72" s="49"/>
      <c r="AY72" s="49"/>
      <c r="AZ72" s="49"/>
      <c r="BA72" s="132" t="s">
        <v>256</v>
      </c>
      <c r="BB72" s="60" t="s">
        <v>254</v>
      </c>
      <c r="BC72" s="125">
        <v>56.98</v>
      </c>
      <c r="BD72" s="25"/>
      <c r="BE72" s="29"/>
      <c r="BF72" s="23"/>
    </row>
    <row r="73" spans="1:58" s="25" customFormat="1" ht="18" customHeight="1">
      <c r="A73" s="163" t="s">
        <v>373</v>
      </c>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99"/>
      <c r="AN73" s="49"/>
      <c r="AO73" s="49"/>
      <c r="AP73" s="49"/>
      <c r="AQ73" s="49"/>
      <c r="AR73" s="49"/>
      <c r="AS73" s="49"/>
      <c r="AT73" s="49"/>
      <c r="AU73" s="49"/>
      <c r="AV73" s="49"/>
      <c r="AW73" s="49"/>
      <c r="AX73" s="49"/>
      <c r="AY73" s="49"/>
      <c r="AZ73" s="49"/>
      <c r="BA73" s="132" t="s">
        <v>258</v>
      </c>
      <c r="BB73" s="60" t="s">
        <v>255</v>
      </c>
      <c r="BC73" s="125">
        <v>54.95</v>
      </c>
      <c r="BD73" s="27"/>
      <c r="BE73" s="23"/>
      <c r="BF73" s="23"/>
    </row>
    <row r="74" spans="1:58" s="25" customFormat="1" ht="11.25" customHeight="1">
      <c r="A74" s="249" t="s">
        <v>30</v>
      </c>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99"/>
      <c r="AN74" s="49"/>
      <c r="AO74" s="49"/>
      <c r="AP74" s="49"/>
      <c r="AQ74" s="49"/>
      <c r="AR74" s="49"/>
      <c r="AS74" s="49"/>
      <c r="AT74" s="49"/>
      <c r="AU74" s="49"/>
      <c r="AV74" s="49"/>
      <c r="AW74" s="49"/>
      <c r="AX74" s="49"/>
      <c r="AY74" s="49"/>
      <c r="AZ74" s="49"/>
      <c r="BA74" s="132"/>
      <c r="BB74" s="60"/>
      <c r="BC74" s="125"/>
      <c r="BE74" s="23"/>
      <c r="BF74" s="23"/>
    </row>
    <row r="75" spans="1:58" s="25" customFormat="1" ht="27.75" customHeight="1">
      <c r="A75" s="163" t="s">
        <v>374</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21"/>
      <c r="AN75" s="49"/>
      <c r="AO75" s="49"/>
      <c r="AP75" s="49"/>
      <c r="AQ75" s="49"/>
      <c r="AR75" s="49"/>
      <c r="AS75" s="49"/>
      <c r="AT75" s="49"/>
      <c r="AU75" s="49"/>
      <c r="AV75" s="49"/>
      <c r="AW75" s="49"/>
      <c r="AX75" s="49"/>
      <c r="AY75" s="49"/>
      <c r="AZ75" s="49"/>
      <c r="BA75" s="133"/>
      <c r="BB75" s="134"/>
      <c r="BC75" s="135"/>
      <c r="BE75" s="120"/>
      <c r="BF75" s="120"/>
    </row>
    <row r="76" spans="1:58" s="25" customFormat="1" ht="32.25" customHeight="1" hidden="1">
      <c r="A76" s="167" t="s">
        <v>375</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01"/>
      <c r="AN76" s="49"/>
      <c r="AO76" s="49"/>
      <c r="AP76" s="49"/>
      <c r="AQ76" s="49"/>
      <c r="AR76" s="49"/>
      <c r="AS76" s="49"/>
      <c r="AT76" s="49"/>
      <c r="AU76" s="49"/>
      <c r="AV76" s="49"/>
      <c r="AW76" s="49"/>
      <c r="AX76" s="49"/>
      <c r="AY76" s="49"/>
      <c r="AZ76" s="49"/>
      <c r="BA76" s="23"/>
      <c r="BB76" s="23"/>
      <c r="BC76" s="23"/>
      <c r="BE76" s="23"/>
      <c r="BF76" s="23"/>
    </row>
    <row r="77" spans="1:58" s="25" customFormat="1" ht="27" customHeight="1">
      <c r="A77" s="163" t="s">
        <v>376</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38"/>
      <c r="AN77" s="49"/>
      <c r="AO77" s="49"/>
      <c r="AP77" s="49"/>
      <c r="AQ77" s="49"/>
      <c r="AR77" s="49"/>
      <c r="AS77" s="49"/>
      <c r="AT77" s="49"/>
      <c r="AU77" s="49"/>
      <c r="AV77" s="49"/>
      <c r="AW77" s="49"/>
      <c r="AX77" s="49"/>
      <c r="AY77" s="49"/>
      <c r="AZ77" s="49"/>
      <c r="BA77" s="23"/>
      <c r="BB77" s="23"/>
      <c r="BC77" s="23"/>
      <c r="BE77" s="23"/>
      <c r="BF77" s="23"/>
    </row>
    <row r="78" spans="1:58" s="25" customFormat="1" ht="26.25" customHeight="1">
      <c r="A78" s="163" t="s">
        <v>387</v>
      </c>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38"/>
      <c r="AN78" s="49"/>
      <c r="AO78" s="49"/>
      <c r="AP78" s="49"/>
      <c r="AQ78" s="49"/>
      <c r="AR78" s="49"/>
      <c r="AS78" s="49"/>
      <c r="AT78" s="49"/>
      <c r="AU78" s="49"/>
      <c r="AV78" s="49"/>
      <c r="AW78" s="49"/>
      <c r="AX78" s="49"/>
      <c r="AY78" s="49"/>
      <c r="AZ78" s="49"/>
      <c r="BA78" s="23"/>
      <c r="BB78" s="23"/>
      <c r="BC78" s="23"/>
      <c r="BE78" s="23"/>
      <c r="BF78" s="23"/>
    </row>
    <row r="79" spans="1:58" s="25" customFormat="1" ht="38.25" customHeight="1" hidden="1">
      <c r="A79" s="167" t="s">
        <v>384</v>
      </c>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01"/>
      <c r="AN79" s="49"/>
      <c r="AO79" s="49"/>
      <c r="AP79" s="49"/>
      <c r="AQ79" s="49"/>
      <c r="AR79" s="49"/>
      <c r="AS79" s="49"/>
      <c r="AT79" s="49"/>
      <c r="AU79" s="49"/>
      <c r="AV79" s="49"/>
      <c r="AW79" s="49"/>
      <c r="AX79" s="49"/>
      <c r="AY79" s="49"/>
      <c r="AZ79" s="49"/>
      <c r="BA79" s="120"/>
      <c r="BB79" s="120"/>
      <c r="BC79" s="120"/>
      <c r="BE79" s="120"/>
      <c r="BF79" s="120"/>
    </row>
    <row r="80" spans="1:58" s="25" customFormat="1" ht="78.75" customHeight="1">
      <c r="A80" s="163" t="s">
        <v>381</v>
      </c>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36"/>
      <c r="AN80" s="49"/>
      <c r="AO80" s="49"/>
      <c r="AP80" s="49"/>
      <c r="AQ80" s="49"/>
      <c r="AR80" s="49"/>
      <c r="AS80" s="49"/>
      <c r="AT80" s="49"/>
      <c r="AU80" s="49"/>
      <c r="AV80" s="49"/>
      <c r="AW80" s="49"/>
      <c r="AX80" s="49"/>
      <c r="AY80" s="49"/>
      <c r="AZ80" s="49"/>
      <c r="BA80" s="23"/>
      <c r="BB80" s="23"/>
      <c r="BC80" s="23"/>
      <c r="BE80" s="23"/>
      <c r="BF80" s="23"/>
    </row>
    <row r="81" spans="1:58" s="25" customFormat="1" ht="40.5" customHeight="1">
      <c r="A81" s="164" t="s">
        <v>382</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36"/>
      <c r="AN81" s="49"/>
      <c r="AO81" s="49"/>
      <c r="AP81" s="49"/>
      <c r="AQ81" s="49"/>
      <c r="AR81" s="49"/>
      <c r="AS81" s="49"/>
      <c r="AT81" s="49"/>
      <c r="AU81" s="49"/>
      <c r="AV81" s="49"/>
      <c r="AW81" s="49"/>
      <c r="AX81" s="49"/>
      <c r="AY81" s="49"/>
      <c r="BA81" s="23"/>
      <c r="BB81" s="23"/>
      <c r="BC81" s="23"/>
      <c r="BE81" s="23"/>
      <c r="BF81" s="23"/>
    </row>
    <row r="82" spans="1:58" s="25" customFormat="1" ht="41.25" customHeight="1" hidden="1">
      <c r="A82" s="277" t="s">
        <v>382</v>
      </c>
      <c r="B82" s="277"/>
      <c r="C82" s="277"/>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136"/>
      <c r="AN82" s="49"/>
      <c r="AO82" s="49"/>
      <c r="AP82" s="49"/>
      <c r="AQ82" s="49"/>
      <c r="AR82" s="49"/>
      <c r="AS82" s="49"/>
      <c r="AT82" s="49"/>
      <c r="AU82" s="49"/>
      <c r="AV82" s="49"/>
      <c r="AW82" s="49"/>
      <c r="AX82" s="49"/>
      <c r="AY82" s="49"/>
      <c r="BA82" s="120"/>
      <c r="BB82" s="120"/>
      <c r="BC82" s="120"/>
      <c r="BE82" s="120"/>
      <c r="BF82" s="120"/>
    </row>
    <row r="83" spans="1:58" s="25" customFormat="1" ht="105.75" customHeight="1">
      <c r="A83" s="164" t="s">
        <v>383</v>
      </c>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36"/>
      <c r="AN83" s="49"/>
      <c r="AO83" s="49"/>
      <c r="AP83" s="49"/>
      <c r="AQ83" s="49"/>
      <c r="AR83" s="49"/>
      <c r="AS83" s="49"/>
      <c r="AT83" s="49"/>
      <c r="AU83" s="49"/>
      <c r="AV83" s="49"/>
      <c r="AW83" s="49"/>
      <c r="AX83" s="49"/>
      <c r="AY83" s="49"/>
      <c r="BA83" s="23"/>
      <c r="BB83" s="23"/>
      <c r="BC83" s="23"/>
      <c r="BE83" s="34"/>
      <c r="BF83" s="23"/>
    </row>
    <row r="84" spans="1:58" s="25" customFormat="1" ht="26.25" customHeight="1">
      <c r="A84" s="163" t="s">
        <v>385</v>
      </c>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36"/>
      <c r="AN84" s="49"/>
      <c r="AO84" s="49"/>
      <c r="AP84" s="49"/>
      <c r="AQ84" s="49"/>
      <c r="AR84" s="49"/>
      <c r="AS84" s="49"/>
      <c r="AT84" s="49"/>
      <c r="AU84" s="49"/>
      <c r="AV84" s="49"/>
      <c r="AW84" s="49"/>
      <c r="AX84" s="49"/>
      <c r="AY84" s="49"/>
      <c r="BA84" s="23"/>
      <c r="BB84" s="23"/>
      <c r="BC84" s="23"/>
      <c r="BE84" s="23"/>
      <c r="BF84" s="23"/>
    </row>
    <row r="85" spans="1:58" s="25" customFormat="1" ht="16.5" customHeight="1" hidden="1">
      <c r="A85" s="167" t="s">
        <v>386</v>
      </c>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36"/>
      <c r="AN85" s="49"/>
      <c r="AO85" s="49"/>
      <c r="AP85" s="49"/>
      <c r="AQ85" s="49"/>
      <c r="AR85" s="49"/>
      <c r="AS85" s="49"/>
      <c r="AT85" s="49"/>
      <c r="AU85" s="49"/>
      <c r="AV85" s="49"/>
      <c r="AW85" s="49"/>
      <c r="AX85" s="49"/>
      <c r="AY85" s="49"/>
      <c r="BA85" s="120"/>
      <c r="BB85" s="120"/>
      <c r="BC85" s="120"/>
      <c r="BE85" s="120"/>
      <c r="BF85" s="120"/>
    </row>
    <row r="86" spans="1:58" s="25" customFormat="1" ht="206.25" customHeight="1">
      <c r="A86" s="163" t="s">
        <v>377</v>
      </c>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21"/>
      <c r="AN86" s="49"/>
      <c r="AO86" s="49"/>
      <c r="AP86" s="49"/>
      <c r="AQ86" s="49"/>
      <c r="AR86" s="49"/>
      <c r="AS86" s="49"/>
      <c r="AT86" s="49"/>
      <c r="AU86" s="49"/>
      <c r="AV86" s="49"/>
      <c r="AW86" s="49"/>
      <c r="AX86" s="49"/>
      <c r="AY86" s="49"/>
      <c r="BA86" s="23"/>
      <c r="BB86" s="23"/>
      <c r="BC86" s="23"/>
      <c r="BE86" s="23"/>
      <c r="BF86" s="23"/>
    </row>
    <row r="87" spans="1:58" s="76" customFormat="1" ht="12.75" customHeight="1">
      <c r="A87" s="250" t="s">
        <v>31</v>
      </c>
      <c r="B87" s="250"/>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1"/>
      <c r="AN87" s="49"/>
      <c r="AO87" s="49"/>
      <c r="AP87" s="49"/>
      <c r="AQ87" s="49"/>
      <c r="AR87" s="49"/>
      <c r="AS87" s="49"/>
      <c r="AT87" s="49"/>
      <c r="AU87" s="49"/>
      <c r="AV87" s="49"/>
      <c r="AW87" s="49"/>
      <c r="AX87" s="49"/>
      <c r="AY87" s="49"/>
      <c r="BA87" s="41"/>
      <c r="BB87" s="41"/>
      <c r="BC87" s="41"/>
      <c r="BE87" s="41"/>
      <c r="BF87" s="41"/>
    </row>
    <row r="88" spans="1:56" s="41" customFormat="1" ht="76.5" customHeight="1">
      <c r="A88" s="163" t="s">
        <v>388</v>
      </c>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21"/>
      <c r="AN88" s="49"/>
      <c r="AO88" s="49"/>
      <c r="AP88" s="49"/>
      <c r="AQ88" s="49"/>
      <c r="AR88" s="49"/>
      <c r="AS88" s="49"/>
      <c r="AT88" s="49"/>
      <c r="AU88" s="49"/>
      <c r="AV88" s="49"/>
      <c r="AW88" s="49"/>
      <c r="AX88" s="49"/>
      <c r="AY88" s="49"/>
      <c r="AZ88" s="76"/>
      <c r="BD88" s="76"/>
    </row>
    <row r="89" spans="1:58" s="78" customFormat="1" ht="13.5" customHeight="1">
      <c r="A89" s="275" t="s">
        <v>32</v>
      </c>
      <c r="B89" s="275"/>
      <c r="C89" s="275"/>
      <c r="D89" s="275"/>
      <c r="E89" s="275"/>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1"/>
      <c r="AN89" s="49"/>
      <c r="AO89" s="49"/>
      <c r="AP89" s="49"/>
      <c r="AQ89" s="49"/>
      <c r="AR89" s="49"/>
      <c r="AS89" s="49"/>
      <c r="AT89" s="49"/>
      <c r="AU89" s="49"/>
      <c r="AV89" s="49"/>
      <c r="AW89" s="49"/>
      <c r="AX89" s="49"/>
      <c r="AY89" s="49"/>
      <c r="AZ89" s="41"/>
      <c r="BA89" s="41"/>
      <c r="BB89" s="41"/>
      <c r="BC89" s="41"/>
      <c r="BD89" s="41"/>
      <c r="BE89" s="41"/>
      <c r="BF89" s="77"/>
    </row>
    <row r="90" spans="1:57" s="41" customFormat="1" ht="141.75" customHeight="1">
      <c r="A90" s="163" t="s">
        <v>399</v>
      </c>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21"/>
      <c r="AN90" s="49"/>
      <c r="AO90" s="49"/>
      <c r="AP90" s="49"/>
      <c r="AQ90" s="49"/>
      <c r="AR90" s="49"/>
      <c r="AS90" s="49"/>
      <c r="AT90" s="49"/>
      <c r="AU90" s="49"/>
      <c r="AV90" s="49"/>
      <c r="AW90" s="49"/>
      <c r="AX90" s="49"/>
      <c r="AY90" s="49"/>
      <c r="AZ90" s="78"/>
      <c r="BD90" s="78"/>
      <c r="BE90" s="77"/>
    </row>
    <row r="91" spans="1:52" ht="11.25" customHeight="1">
      <c r="A91" s="250" t="s">
        <v>33</v>
      </c>
      <c r="B91" s="250"/>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1"/>
      <c r="AN91" s="49"/>
      <c r="AO91" s="49"/>
      <c r="AP91" s="49"/>
      <c r="AQ91" s="49"/>
      <c r="AR91" s="49"/>
      <c r="AS91" s="49"/>
      <c r="AT91" s="49"/>
      <c r="AU91" s="49"/>
      <c r="AV91" s="49"/>
      <c r="AW91" s="49"/>
      <c r="AX91" s="49"/>
      <c r="AY91" s="49"/>
      <c r="AZ91" s="49"/>
    </row>
    <row r="92" spans="1:52" ht="18.75" customHeight="1">
      <c r="A92" s="260" t="s">
        <v>35</v>
      </c>
      <c r="B92" s="260"/>
      <c r="C92" s="260"/>
      <c r="D92" s="260"/>
      <c r="E92" s="260"/>
      <c r="F92" s="260"/>
      <c r="G92" s="260"/>
      <c r="H92" s="260"/>
      <c r="I92" s="260"/>
      <c r="J92" s="260"/>
      <c r="K92" s="260"/>
      <c r="L92" s="260"/>
      <c r="M92" s="260"/>
      <c r="N92" s="260"/>
      <c r="O92" s="260"/>
      <c r="P92" s="260"/>
      <c r="Q92" s="260"/>
      <c r="R92" s="260"/>
      <c r="S92" s="260"/>
      <c r="T92" s="260" t="s">
        <v>34</v>
      </c>
      <c r="U92" s="260"/>
      <c r="V92" s="260"/>
      <c r="W92" s="260"/>
      <c r="X92" s="260"/>
      <c r="Y92" s="260"/>
      <c r="Z92" s="260"/>
      <c r="AA92" s="260"/>
      <c r="AB92" s="260"/>
      <c r="AC92" s="260"/>
      <c r="AD92" s="260"/>
      <c r="AE92" s="260"/>
      <c r="AF92" s="260"/>
      <c r="AG92" s="260"/>
      <c r="AH92" s="260"/>
      <c r="AI92" s="260"/>
      <c r="AJ92" s="260"/>
      <c r="AK92" s="260"/>
      <c r="AL92" s="260"/>
      <c r="AM92" s="21"/>
      <c r="AN92" s="49"/>
      <c r="AO92" s="49"/>
      <c r="AP92" s="49"/>
      <c r="AQ92" s="49"/>
      <c r="AR92" s="49"/>
      <c r="AS92" s="49"/>
      <c r="AT92" s="49"/>
      <c r="AU92" s="49"/>
      <c r="AV92" s="49"/>
      <c r="AW92" s="49"/>
      <c r="AX92" s="49"/>
      <c r="AY92" s="49"/>
      <c r="AZ92" s="49"/>
    </row>
    <row r="93" spans="1:56" s="41" customFormat="1" ht="46.5" customHeight="1">
      <c r="A93" s="283">
        <f>A45</f>
        <v>0</v>
      </c>
      <c r="B93" s="283"/>
      <c r="C93" s="283"/>
      <c r="D93" s="283"/>
      <c r="E93" s="283"/>
      <c r="F93" s="283"/>
      <c r="G93" s="283"/>
      <c r="H93" s="283"/>
      <c r="I93" s="283"/>
      <c r="J93" s="283"/>
      <c r="K93" s="283"/>
      <c r="L93" s="283"/>
      <c r="M93" s="283"/>
      <c r="N93" s="283"/>
      <c r="O93" s="283"/>
      <c r="P93" s="283"/>
      <c r="Q93" s="283"/>
      <c r="R93" s="102"/>
      <c r="S93" s="72"/>
      <c r="T93" s="229" t="str">
        <f>VLOOKUP($W$6,$BA$2:$BE$29,2,0)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93" s="243"/>
      <c r="V93" s="243"/>
      <c r="W93" s="243"/>
      <c r="X93" s="243"/>
      <c r="Y93" s="243"/>
      <c r="Z93" s="243"/>
      <c r="AA93" s="243"/>
      <c r="AB93" s="243"/>
      <c r="AC93" s="243"/>
      <c r="AD93" s="243"/>
      <c r="AE93" s="243"/>
      <c r="AF93" s="243"/>
      <c r="AG93" s="243"/>
      <c r="AH93" s="243"/>
      <c r="AI93" s="243"/>
      <c r="AJ93" s="243"/>
      <c r="AK93" s="243"/>
      <c r="AL93" s="243"/>
      <c r="AM93" s="140"/>
      <c r="AN93" s="49"/>
      <c r="AO93" s="49"/>
      <c r="AP93" s="49"/>
      <c r="AQ93" s="49"/>
      <c r="AR93" s="49"/>
      <c r="AS93" s="49"/>
      <c r="AT93" s="49"/>
      <c r="AU93" s="103"/>
      <c r="AV93" s="103"/>
      <c r="AW93" s="103"/>
      <c r="AX93" s="103"/>
      <c r="AY93" s="103"/>
      <c r="AZ93" s="103"/>
      <c r="BA93" s="103"/>
      <c r="BB93" s="103"/>
      <c r="BC93" s="103"/>
      <c r="BD93" s="103"/>
    </row>
    <row r="94" spans="1:56" s="41" customFormat="1" ht="13.5" customHeight="1">
      <c r="A94" s="171" t="s">
        <v>43</v>
      </c>
      <c r="B94" s="171"/>
      <c r="C94" s="171"/>
      <c r="D94" s="171"/>
      <c r="E94" s="171"/>
      <c r="F94" s="171"/>
      <c r="G94" s="171"/>
      <c r="H94" s="171"/>
      <c r="I94" s="171"/>
      <c r="J94" s="171"/>
      <c r="K94" s="171"/>
      <c r="L94" s="102"/>
      <c r="M94" s="102"/>
      <c r="N94" s="102"/>
      <c r="O94" s="102"/>
      <c r="P94" s="102"/>
      <c r="Q94" s="102"/>
      <c r="R94" s="140"/>
      <c r="S94" s="72"/>
      <c r="T94" s="243"/>
      <c r="U94" s="243"/>
      <c r="V94" s="243"/>
      <c r="W94" s="243"/>
      <c r="X94" s="243"/>
      <c r="Y94" s="243"/>
      <c r="Z94" s="243"/>
      <c r="AA94" s="243"/>
      <c r="AB94" s="243"/>
      <c r="AC94" s="243"/>
      <c r="AD94" s="243"/>
      <c r="AE94" s="243"/>
      <c r="AF94" s="243"/>
      <c r="AG94" s="243"/>
      <c r="AH94" s="243"/>
      <c r="AI94" s="243"/>
      <c r="AJ94" s="243"/>
      <c r="AK94" s="243"/>
      <c r="AL94" s="243"/>
      <c r="AM94" s="140"/>
      <c r="AN94" s="49"/>
      <c r="AO94" s="49"/>
      <c r="AP94" s="49"/>
      <c r="AQ94" s="49"/>
      <c r="AR94" s="49"/>
      <c r="AS94" s="49"/>
      <c r="AT94" s="49"/>
      <c r="AU94" s="103"/>
      <c r="AV94" s="103"/>
      <c r="AW94" s="103"/>
      <c r="AX94" s="103"/>
      <c r="AY94" s="103"/>
      <c r="AZ94" s="103"/>
      <c r="BA94" s="103"/>
      <c r="BB94" s="103"/>
      <c r="BC94" s="103"/>
      <c r="BD94" s="103"/>
    </row>
    <row r="95" spans="1:56" s="41" customFormat="1" ht="12.75" customHeight="1">
      <c r="A95" s="198" t="s">
        <v>38</v>
      </c>
      <c r="B95" s="198"/>
      <c r="C95" s="198"/>
      <c r="D95" s="198"/>
      <c r="E95" s="198"/>
      <c r="F95" s="198"/>
      <c r="G95" s="198"/>
      <c r="H95" s="198"/>
      <c r="I95" s="198"/>
      <c r="J95" s="198"/>
      <c r="K95" s="198"/>
      <c r="L95" s="198"/>
      <c r="M95" s="198"/>
      <c r="N95" s="198"/>
      <c r="O95" s="198"/>
      <c r="P95" s="198"/>
      <c r="Q95" s="198"/>
      <c r="R95" s="140"/>
      <c r="S95" s="72"/>
      <c r="T95" s="243"/>
      <c r="U95" s="243"/>
      <c r="V95" s="243"/>
      <c r="W95" s="243"/>
      <c r="X95" s="243"/>
      <c r="Y95" s="243"/>
      <c r="Z95" s="243"/>
      <c r="AA95" s="243"/>
      <c r="AB95" s="243"/>
      <c r="AC95" s="243"/>
      <c r="AD95" s="243"/>
      <c r="AE95" s="243"/>
      <c r="AF95" s="243"/>
      <c r="AG95" s="243"/>
      <c r="AH95" s="243"/>
      <c r="AI95" s="243"/>
      <c r="AJ95" s="243"/>
      <c r="AK95" s="243"/>
      <c r="AL95" s="243"/>
      <c r="AM95" s="21"/>
      <c r="AN95" s="49"/>
      <c r="AO95" s="49"/>
      <c r="AP95" s="49"/>
      <c r="AQ95" s="49"/>
      <c r="AR95" s="49"/>
      <c r="AS95" s="49"/>
      <c r="AT95" s="49"/>
      <c r="AU95" s="103"/>
      <c r="AV95" s="103"/>
      <c r="AW95" s="103"/>
      <c r="AX95" s="103"/>
      <c r="AY95" s="103"/>
      <c r="AZ95" s="103"/>
      <c r="BA95" s="103"/>
      <c r="BB95" s="103"/>
      <c r="BC95" s="103"/>
      <c r="BD95" s="103"/>
    </row>
    <row r="96" spans="1:56" s="41" customFormat="1" ht="31.5" customHeight="1">
      <c r="A96" s="199">
        <f>B27</f>
        <v>0</v>
      </c>
      <c r="B96" s="199"/>
      <c r="C96" s="199"/>
      <c r="D96" s="199"/>
      <c r="E96" s="199"/>
      <c r="F96" s="199"/>
      <c r="G96" s="199"/>
      <c r="H96" s="199"/>
      <c r="I96" s="199"/>
      <c r="J96" s="199"/>
      <c r="K96" s="199"/>
      <c r="L96" s="199"/>
      <c r="M96" s="199"/>
      <c r="N96" s="199"/>
      <c r="O96" s="199"/>
      <c r="P96" s="199"/>
      <c r="Q96" s="199"/>
      <c r="R96" s="140"/>
      <c r="S96" s="72"/>
      <c r="T96" s="243"/>
      <c r="U96" s="243"/>
      <c r="V96" s="243"/>
      <c r="W96" s="243"/>
      <c r="X96" s="243"/>
      <c r="Y96" s="243"/>
      <c r="Z96" s="243"/>
      <c r="AA96" s="243"/>
      <c r="AB96" s="243"/>
      <c r="AC96" s="243"/>
      <c r="AD96" s="243"/>
      <c r="AE96" s="243"/>
      <c r="AF96" s="243"/>
      <c r="AG96" s="243"/>
      <c r="AH96" s="243"/>
      <c r="AI96" s="243"/>
      <c r="AJ96" s="243"/>
      <c r="AK96" s="243"/>
      <c r="AL96" s="243"/>
      <c r="AM96" s="21"/>
      <c r="AN96" s="49"/>
      <c r="AO96" s="49"/>
      <c r="AP96" s="49"/>
      <c r="AQ96" s="49"/>
      <c r="AR96" s="49"/>
      <c r="AS96" s="49"/>
      <c r="AT96" s="49"/>
      <c r="AU96" s="103"/>
      <c r="AV96" s="103"/>
      <c r="AW96" s="103"/>
      <c r="AX96" s="103"/>
      <c r="AY96" s="103"/>
      <c r="AZ96" s="103"/>
      <c r="BA96" s="103"/>
      <c r="BB96" s="103"/>
      <c r="BC96" s="103"/>
      <c r="BD96" s="103"/>
    </row>
    <row r="97" spans="1:56" s="41" customFormat="1" ht="11.25" customHeight="1">
      <c r="A97" s="198" t="s">
        <v>40</v>
      </c>
      <c r="B97" s="198"/>
      <c r="C97" s="198"/>
      <c r="D97" s="198"/>
      <c r="E97" s="198"/>
      <c r="F97" s="198"/>
      <c r="G97" s="198"/>
      <c r="H97" s="198"/>
      <c r="I97" s="198"/>
      <c r="J97" s="198"/>
      <c r="K97" s="198"/>
      <c r="L97" s="198"/>
      <c r="M97" s="198"/>
      <c r="N97" s="198"/>
      <c r="O97" s="198"/>
      <c r="P97" s="198"/>
      <c r="Q97" s="198"/>
      <c r="R97" s="142"/>
      <c r="S97" s="72"/>
      <c r="T97" s="243"/>
      <c r="U97" s="243"/>
      <c r="V97" s="243"/>
      <c r="W97" s="243"/>
      <c r="X97" s="243"/>
      <c r="Y97" s="243"/>
      <c r="Z97" s="243"/>
      <c r="AA97" s="243"/>
      <c r="AB97" s="243"/>
      <c r="AC97" s="243"/>
      <c r="AD97" s="243"/>
      <c r="AE97" s="243"/>
      <c r="AF97" s="243"/>
      <c r="AG97" s="243"/>
      <c r="AH97" s="243"/>
      <c r="AI97" s="243"/>
      <c r="AJ97" s="243"/>
      <c r="AK97" s="243"/>
      <c r="AL97" s="243"/>
      <c r="AM97" s="101"/>
      <c r="AN97" s="49"/>
      <c r="AO97" s="49"/>
      <c r="AP97" s="49"/>
      <c r="AQ97" s="49"/>
      <c r="AR97" s="49"/>
      <c r="AS97" s="49"/>
      <c r="AT97" s="49"/>
      <c r="AU97" s="103"/>
      <c r="AV97" s="103"/>
      <c r="AW97" s="103"/>
      <c r="AX97" s="103"/>
      <c r="AY97" s="103"/>
      <c r="AZ97" s="103"/>
      <c r="BA97" s="103"/>
      <c r="BB97" s="103"/>
      <c r="BC97" s="103"/>
      <c r="BD97" s="103"/>
    </row>
    <row r="98" spans="1:58" s="143" customFormat="1" ht="33.75" customHeight="1">
      <c r="A98" s="199">
        <f>B29</f>
        <v>0</v>
      </c>
      <c r="B98" s="199"/>
      <c r="C98" s="199"/>
      <c r="D98" s="199"/>
      <c r="E98" s="199"/>
      <c r="F98" s="199"/>
      <c r="G98" s="199"/>
      <c r="H98" s="199"/>
      <c r="I98" s="199"/>
      <c r="J98" s="199"/>
      <c r="K98" s="199"/>
      <c r="L98" s="199"/>
      <c r="M98" s="199"/>
      <c r="N98" s="199"/>
      <c r="O98" s="199"/>
      <c r="P98" s="199"/>
      <c r="Q98" s="199"/>
      <c r="R98" s="139"/>
      <c r="S98" s="101"/>
      <c r="T98" s="243"/>
      <c r="U98" s="243"/>
      <c r="V98" s="243"/>
      <c r="W98" s="243"/>
      <c r="X98" s="243"/>
      <c r="Y98" s="243"/>
      <c r="Z98" s="243"/>
      <c r="AA98" s="243"/>
      <c r="AB98" s="243"/>
      <c r="AC98" s="243"/>
      <c r="AD98" s="243"/>
      <c r="AE98" s="243"/>
      <c r="AF98" s="243"/>
      <c r="AG98" s="243"/>
      <c r="AH98" s="243"/>
      <c r="AI98" s="243"/>
      <c r="AJ98" s="243"/>
      <c r="AK98" s="243"/>
      <c r="AL98" s="243"/>
      <c r="AM98" s="139"/>
      <c r="AN98" s="49"/>
      <c r="AO98" s="49"/>
      <c r="AP98" s="49"/>
      <c r="AQ98" s="49"/>
      <c r="AR98" s="49"/>
      <c r="AS98" s="49"/>
      <c r="AT98" s="49"/>
      <c r="AU98" s="103"/>
      <c r="AV98" s="103"/>
      <c r="AW98" s="103"/>
      <c r="AX98" s="103"/>
      <c r="AY98" s="103"/>
      <c r="AZ98" s="103"/>
      <c r="BA98" s="103"/>
      <c r="BB98" s="103"/>
      <c r="BC98" s="103"/>
      <c r="BD98" s="103"/>
      <c r="BE98" s="41"/>
      <c r="BF98" s="41"/>
    </row>
    <row r="99" spans="1:56" s="41" customFormat="1" ht="21.75" customHeight="1">
      <c r="A99" s="199"/>
      <c r="B99" s="199"/>
      <c r="C99" s="199"/>
      <c r="D99" s="199"/>
      <c r="E99" s="199"/>
      <c r="F99" s="199"/>
      <c r="G99" s="199"/>
      <c r="H99" s="199"/>
      <c r="I99" s="199"/>
      <c r="J99" s="199"/>
      <c r="K99" s="199"/>
      <c r="L99" s="199"/>
      <c r="M99" s="199"/>
      <c r="N99" s="199"/>
      <c r="O99" s="199"/>
      <c r="P99" s="199"/>
      <c r="Q99" s="199"/>
      <c r="R99" s="140"/>
      <c r="S99" s="72"/>
      <c r="T99" s="243"/>
      <c r="U99" s="243"/>
      <c r="V99" s="243"/>
      <c r="W99" s="243"/>
      <c r="X99" s="243"/>
      <c r="Y99" s="243"/>
      <c r="Z99" s="243"/>
      <c r="AA99" s="243"/>
      <c r="AB99" s="243"/>
      <c r="AC99" s="243"/>
      <c r="AD99" s="243"/>
      <c r="AE99" s="243"/>
      <c r="AF99" s="243"/>
      <c r="AG99" s="243"/>
      <c r="AH99" s="243"/>
      <c r="AI99" s="243"/>
      <c r="AJ99" s="243"/>
      <c r="AK99" s="243"/>
      <c r="AL99" s="243"/>
      <c r="AM99" s="21"/>
      <c r="AN99" s="49"/>
      <c r="AO99" s="49"/>
      <c r="AP99" s="49"/>
      <c r="AQ99" s="49"/>
      <c r="AR99" s="49"/>
      <c r="AS99" s="49"/>
      <c r="AT99" s="49"/>
      <c r="AU99" s="103"/>
      <c r="AV99" s="103"/>
      <c r="AW99" s="103"/>
      <c r="AX99" s="103"/>
      <c r="AY99" s="103"/>
      <c r="AZ99" s="103"/>
      <c r="BA99" s="103"/>
      <c r="BB99" s="103"/>
      <c r="BC99" s="103"/>
      <c r="BD99" s="103"/>
    </row>
    <row r="100" spans="1:56" s="41" customFormat="1" ht="13.5" customHeight="1">
      <c r="A100" s="199"/>
      <c r="B100" s="199"/>
      <c r="C100" s="199"/>
      <c r="D100" s="199"/>
      <c r="E100" s="199"/>
      <c r="F100" s="199"/>
      <c r="G100" s="199"/>
      <c r="H100" s="199"/>
      <c r="I100" s="199"/>
      <c r="J100" s="199"/>
      <c r="K100" s="199"/>
      <c r="L100" s="199"/>
      <c r="M100" s="199"/>
      <c r="N100" s="199"/>
      <c r="O100" s="199"/>
      <c r="P100" s="199"/>
      <c r="Q100" s="199"/>
      <c r="R100" s="140"/>
      <c r="S100" s="72"/>
      <c r="T100" s="243"/>
      <c r="U100" s="243"/>
      <c r="V100" s="243"/>
      <c r="W100" s="243"/>
      <c r="X100" s="243"/>
      <c r="Y100" s="243"/>
      <c r="Z100" s="243"/>
      <c r="AA100" s="243"/>
      <c r="AB100" s="243"/>
      <c r="AC100" s="243"/>
      <c r="AD100" s="243"/>
      <c r="AE100" s="243"/>
      <c r="AF100" s="243"/>
      <c r="AG100" s="243"/>
      <c r="AH100" s="243"/>
      <c r="AI100" s="243"/>
      <c r="AJ100" s="243"/>
      <c r="AK100" s="243"/>
      <c r="AL100" s="243"/>
      <c r="AM100" s="21"/>
      <c r="AN100" s="49"/>
      <c r="AO100" s="49"/>
      <c r="AP100" s="49"/>
      <c r="AQ100" s="49"/>
      <c r="AR100" s="49"/>
      <c r="AS100" s="49"/>
      <c r="AT100" s="49"/>
      <c r="AU100" s="103"/>
      <c r="AV100" s="103"/>
      <c r="AW100" s="103"/>
      <c r="AX100" s="103"/>
      <c r="AY100" s="103"/>
      <c r="AZ100" s="103"/>
      <c r="BA100" s="103"/>
      <c r="BB100" s="103"/>
      <c r="BC100" s="103"/>
      <c r="BD100" s="103"/>
    </row>
    <row r="101" spans="1:56" s="41" customFormat="1" ht="37.5" customHeight="1">
      <c r="A101" s="199"/>
      <c r="B101" s="199"/>
      <c r="C101" s="199"/>
      <c r="D101" s="199"/>
      <c r="E101" s="199"/>
      <c r="F101" s="199"/>
      <c r="G101" s="199"/>
      <c r="H101" s="199"/>
      <c r="I101" s="199"/>
      <c r="J101" s="199"/>
      <c r="K101" s="199"/>
      <c r="L101" s="199"/>
      <c r="M101" s="199"/>
      <c r="N101" s="199"/>
      <c r="O101" s="199"/>
      <c r="P101" s="199"/>
      <c r="Q101" s="199"/>
      <c r="R101" s="140"/>
      <c r="S101" s="72"/>
      <c r="T101" s="243"/>
      <c r="U101" s="243"/>
      <c r="V101" s="243"/>
      <c r="W101" s="243"/>
      <c r="X101" s="243"/>
      <c r="Y101" s="243"/>
      <c r="Z101" s="243"/>
      <c r="AA101" s="243"/>
      <c r="AB101" s="243"/>
      <c r="AC101" s="243"/>
      <c r="AD101" s="243"/>
      <c r="AE101" s="243"/>
      <c r="AF101" s="243"/>
      <c r="AG101" s="243"/>
      <c r="AH101" s="243"/>
      <c r="AI101" s="243"/>
      <c r="AJ101" s="243"/>
      <c r="AK101" s="243"/>
      <c r="AL101" s="243"/>
      <c r="AM101" s="21"/>
      <c r="AN101" s="49"/>
      <c r="AO101" s="49"/>
      <c r="AP101" s="49"/>
      <c r="AQ101" s="49"/>
      <c r="AR101" s="49"/>
      <c r="AS101" s="49"/>
      <c r="AT101" s="49"/>
      <c r="AU101" s="103"/>
      <c r="AV101" s="103"/>
      <c r="AW101" s="103"/>
      <c r="AX101" s="103"/>
      <c r="AY101" s="103"/>
      <c r="AZ101" s="103"/>
      <c r="BA101" s="103"/>
      <c r="BB101" s="103"/>
      <c r="BC101" s="103"/>
      <c r="BD101" s="103"/>
    </row>
    <row r="102" spans="1:56" ht="15.75" customHeight="1">
      <c r="A102" s="186"/>
      <c r="B102" s="186"/>
      <c r="C102" s="186"/>
      <c r="D102" s="186"/>
      <c r="E102" s="186"/>
      <c r="F102" s="186"/>
      <c r="G102" s="186"/>
      <c r="H102" s="186"/>
      <c r="I102" s="186"/>
      <c r="J102" s="186"/>
      <c r="K102" s="186"/>
      <c r="L102" s="186"/>
      <c r="M102" s="186"/>
      <c r="N102" s="186"/>
      <c r="O102" s="186"/>
      <c r="P102" s="186"/>
      <c r="Q102" s="186"/>
      <c r="R102" s="28"/>
      <c r="S102" s="21"/>
      <c r="T102" s="229" t="str">
        <f>VLOOKUP($W$6,$BA$2:$BG$29,6,0)</f>
        <v>Начальник Брестского областного 
управления Госпромнадзора
___________________________ И.Г.Калишук</v>
      </c>
      <c r="U102" s="284"/>
      <c r="V102" s="284"/>
      <c r="W102" s="284"/>
      <c r="X102" s="284"/>
      <c r="Y102" s="284"/>
      <c r="Z102" s="284"/>
      <c r="AA102" s="284"/>
      <c r="AB102" s="284"/>
      <c r="AC102" s="284"/>
      <c r="AD102" s="284"/>
      <c r="AE102" s="284"/>
      <c r="AF102" s="284"/>
      <c r="AG102" s="284"/>
      <c r="AH102" s="284"/>
      <c r="AI102" s="284"/>
      <c r="AJ102" s="284"/>
      <c r="AK102" s="284"/>
      <c r="AL102" s="87"/>
      <c r="AM102" s="21"/>
      <c r="AN102" s="49"/>
      <c r="AO102" s="49"/>
      <c r="AP102" s="49"/>
      <c r="AQ102" s="49"/>
      <c r="AR102" s="49"/>
      <c r="AS102" s="49"/>
      <c r="AT102" s="49"/>
      <c r="AU102" s="103"/>
      <c r="AV102" s="103"/>
      <c r="AW102" s="103"/>
      <c r="AX102" s="103"/>
      <c r="AY102" s="103"/>
      <c r="AZ102" s="103"/>
      <c r="BA102" s="103"/>
      <c r="BB102" s="103"/>
      <c r="BC102" s="103"/>
      <c r="BD102" s="103"/>
    </row>
    <row r="103" spans="1:56" ht="16.5" customHeight="1">
      <c r="A103" s="187"/>
      <c r="B103" s="187"/>
      <c r="C103" s="187"/>
      <c r="D103" s="187"/>
      <c r="E103" s="187"/>
      <c r="F103" s="187"/>
      <c r="G103" s="187"/>
      <c r="H103" s="187"/>
      <c r="I103" s="187"/>
      <c r="J103" s="187"/>
      <c r="K103" s="187"/>
      <c r="L103" s="187"/>
      <c r="M103" s="187"/>
      <c r="N103" s="187"/>
      <c r="O103" s="187"/>
      <c r="P103" s="187"/>
      <c r="Q103" s="187"/>
      <c r="R103" s="24"/>
      <c r="S103" s="21"/>
      <c r="T103" s="284"/>
      <c r="U103" s="284"/>
      <c r="V103" s="284"/>
      <c r="W103" s="284"/>
      <c r="X103" s="284"/>
      <c r="Y103" s="284"/>
      <c r="Z103" s="284"/>
      <c r="AA103" s="284"/>
      <c r="AB103" s="284"/>
      <c r="AC103" s="284"/>
      <c r="AD103" s="284"/>
      <c r="AE103" s="284"/>
      <c r="AF103" s="284"/>
      <c r="AG103" s="284"/>
      <c r="AH103" s="284"/>
      <c r="AI103" s="284"/>
      <c r="AJ103" s="284"/>
      <c r="AK103" s="284"/>
      <c r="AL103" s="87"/>
      <c r="AM103" s="21"/>
      <c r="AN103" s="49"/>
      <c r="AO103" s="49"/>
      <c r="AP103" s="49"/>
      <c r="AQ103" s="49"/>
      <c r="AR103" s="49"/>
      <c r="AS103" s="49"/>
      <c r="AT103" s="49"/>
      <c r="AU103" s="103"/>
      <c r="AV103" s="103"/>
      <c r="AW103" s="103"/>
      <c r="AX103" s="103"/>
      <c r="AY103" s="103"/>
      <c r="AZ103" s="103"/>
      <c r="BA103" s="103"/>
      <c r="BB103" s="103"/>
      <c r="BC103" s="103"/>
      <c r="BD103" s="103"/>
    </row>
    <row r="104" spans="1:56" ht="19.5" customHeight="1">
      <c r="A104" s="73"/>
      <c r="B104" s="38" t="s">
        <v>36</v>
      </c>
      <c r="C104" s="24"/>
      <c r="D104" s="24"/>
      <c r="E104" s="24"/>
      <c r="F104" s="24"/>
      <c r="G104" s="24"/>
      <c r="H104" s="24"/>
      <c r="I104" s="24"/>
      <c r="J104" s="24"/>
      <c r="K104" s="24"/>
      <c r="L104" s="24"/>
      <c r="M104" s="24"/>
      <c r="N104" s="24"/>
      <c r="O104" s="24"/>
      <c r="P104" s="24"/>
      <c r="Q104" s="24"/>
      <c r="R104" s="24"/>
      <c r="S104" s="21"/>
      <c r="T104" s="284"/>
      <c r="U104" s="284"/>
      <c r="V104" s="284"/>
      <c r="W104" s="284"/>
      <c r="X104" s="284"/>
      <c r="Y104" s="284"/>
      <c r="Z104" s="284"/>
      <c r="AA104" s="284"/>
      <c r="AB104" s="284"/>
      <c r="AC104" s="284"/>
      <c r="AD104" s="284"/>
      <c r="AE104" s="284"/>
      <c r="AF104" s="284"/>
      <c r="AG104" s="284"/>
      <c r="AH104" s="284"/>
      <c r="AI104" s="284"/>
      <c r="AJ104" s="284"/>
      <c r="AK104" s="284"/>
      <c r="AL104" s="87"/>
      <c r="AM104" s="21"/>
      <c r="AN104" s="49"/>
      <c r="AO104" s="49"/>
      <c r="AP104" s="49"/>
      <c r="AQ104" s="49"/>
      <c r="AR104" s="49"/>
      <c r="AS104" s="49"/>
      <c r="AT104" s="49"/>
      <c r="AU104" s="103"/>
      <c r="AV104" s="103"/>
      <c r="AW104" s="103"/>
      <c r="AX104" s="103"/>
      <c r="AY104" s="103"/>
      <c r="AZ104" s="103"/>
      <c r="BA104" s="103"/>
      <c r="BB104" s="103"/>
      <c r="BC104" s="103"/>
      <c r="BD104" s="103"/>
    </row>
    <row r="105" spans="1:56" ht="24" customHeight="1">
      <c r="A105" s="172"/>
      <c r="B105" s="172"/>
      <c r="C105" s="172"/>
      <c r="D105" s="172"/>
      <c r="E105" s="172"/>
      <c r="F105" s="172"/>
      <c r="G105" s="172"/>
      <c r="H105" s="24"/>
      <c r="I105" s="24"/>
      <c r="J105" s="24"/>
      <c r="K105" s="187"/>
      <c r="L105" s="187"/>
      <c r="M105" s="187"/>
      <c r="N105" s="187"/>
      <c r="O105" s="187"/>
      <c r="P105" s="187"/>
      <c r="Q105" s="187"/>
      <c r="R105" s="187"/>
      <c r="S105" s="21"/>
      <c r="T105" s="284"/>
      <c r="U105" s="284"/>
      <c r="V105" s="284"/>
      <c r="W105" s="284"/>
      <c r="X105" s="284"/>
      <c r="Y105" s="284"/>
      <c r="Z105" s="284"/>
      <c r="AA105" s="284"/>
      <c r="AB105" s="284"/>
      <c r="AC105" s="284"/>
      <c r="AD105" s="284"/>
      <c r="AE105" s="284"/>
      <c r="AF105" s="284"/>
      <c r="AG105" s="284"/>
      <c r="AH105" s="284"/>
      <c r="AI105" s="284"/>
      <c r="AJ105" s="284"/>
      <c r="AK105" s="284"/>
      <c r="AL105" s="87"/>
      <c r="AM105" s="21"/>
      <c r="AN105" s="49"/>
      <c r="AO105" s="49"/>
      <c r="AP105" s="49"/>
      <c r="AQ105" s="49"/>
      <c r="AR105" s="49"/>
      <c r="AS105" s="49"/>
      <c r="AT105" s="49"/>
      <c r="AU105" s="103"/>
      <c r="AV105" s="103"/>
      <c r="AW105" s="103"/>
      <c r="AX105" s="103"/>
      <c r="AY105" s="103"/>
      <c r="AZ105" s="103"/>
      <c r="BA105" s="103"/>
      <c r="BB105" s="103"/>
      <c r="BC105" s="103"/>
      <c r="BD105" s="103"/>
    </row>
    <row r="106" spans="1:56" ht="10.5" customHeight="1">
      <c r="A106" s="89"/>
      <c r="B106" s="89"/>
      <c r="C106" s="90" t="s">
        <v>11</v>
      </c>
      <c r="D106" s="89"/>
      <c r="E106" s="89"/>
      <c r="F106" s="89"/>
      <c r="G106" s="89"/>
      <c r="H106" s="89"/>
      <c r="I106" s="89"/>
      <c r="J106" s="89"/>
      <c r="K106" s="91"/>
      <c r="L106" s="91" t="s">
        <v>37</v>
      </c>
      <c r="M106" s="91"/>
      <c r="N106" s="92"/>
      <c r="O106" s="91"/>
      <c r="P106" s="91"/>
      <c r="Q106" s="91"/>
      <c r="R106" s="91"/>
      <c r="S106" s="21"/>
      <c r="T106" s="87"/>
      <c r="U106" s="87"/>
      <c r="V106" s="87"/>
      <c r="W106" s="87"/>
      <c r="X106" s="87"/>
      <c r="Y106" s="87"/>
      <c r="Z106" s="87"/>
      <c r="AA106" s="87"/>
      <c r="AB106" s="87"/>
      <c r="AC106" s="87"/>
      <c r="AD106" s="87"/>
      <c r="AE106" s="87"/>
      <c r="AF106" s="87"/>
      <c r="AG106" s="87"/>
      <c r="AH106" s="87"/>
      <c r="AI106" s="87"/>
      <c r="AJ106" s="87"/>
      <c r="AK106" s="87"/>
      <c r="AL106" s="87"/>
      <c r="AM106" s="21"/>
      <c r="AN106" s="49"/>
      <c r="AO106" s="49"/>
      <c r="AP106" s="49"/>
      <c r="AQ106" s="49"/>
      <c r="AR106" s="49"/>
      <c r="AS106" s="49"/>
      <c r="AT106" s="49"/>
      <c r="AU106" s="103"/>
      <c r="AV106" s="103"/>
      <c r="AW106" s="103"/>
      <c r="AX106" s="103"/>
      <c r="AY106" s="103"/>
      <c r="AZ106" s="103"/>
      <c r="BA106" s="103"/>
      <c r="BB106" s="103"/>
      <c r="BC106" s="103"/>
      <c r="BD106" s="103"/>
    </row>
    <row r="107" spans="1:56" ht="24.75" customHeight="1">
      <c r="A107" s="172"/>
      <c r="B107" s="172"/>
      <c r="C107" s="172"/>
      <c r="D107" s="172"/>
      <c r="E107" s="172"/>
      <c r="F107" s="172"/>
      <c r="G107" s="172"/>
      <c r="H107" s="172"/>
      <c r="I107" s="172"/>
      <c r="J107" s="24" t="s">
        <v>5</v>
      </c>
      <c r="K107" s="24"/>
      <c r="L107" s="24"/>
      <c r="M107" s="24"/>
      <c r="N107" s="24"/>
      <c r="O107" s="24"/>
      <c r="P107" s="24"/>
      <c r="Q107" s="24"/>
      <c r="R107" s="24"/>
      <c r="S107" s="21"/>
      <c r="T107" s="244"/>
      <c r="U107" s="244"/>
      <c r="V107" s="244"/>
      <c r="W107" s="244"/>
      <c r="X107" s="244"/>
      <c r="Y107" s="244"/>
      <c r="Z107" s="244"/>
      <c r="AA107" s="244"/>
      <c r="AB107" s="244"/>
      <c r="AC107" s="85" t="s">
        <v>5</v>
      </c>
      <c r="AD107" s="85"/>
      <c r="AE107" s="85"/>
      <c r="AF107" s="85"/>
      <c r="AG107" s="85"/>
      <c r="AH107" s="85"/>
      <c r="AI107" s="85"/>
      <c r="AJ107" s="85"/>
      <c r="AK107" s="85"/>
      <c r="AL107" s="85"/>
      <c r="AM107" s="21"/>
      <c r="AN107" s="49"/>
      <c r="AO107" s="49"/>
      <c r="AP107" s="49"/>
      <c r="AQ107" s="49"/>
      <c r="AR107" s="49"/>
      <c r="AS107" s="49"/>
      <c r="AT107" s="49"/>
      <c r="AU107" s="103"/>
      <c r="AV107" s="103"/>
      <c r="AW107" s="103"/>
      <c r="AX107" s="103"/>
      <c r="AY107" s="103"/>
      <c r="AZ107" s="103"/>
      <c r="BA107" s="103"/>
      <c r="BB107" s="103"/>
      <c r="BC107" s="103"/>
      <c r="BD107" s="103"/>
    </row>
    <row r="108" spans="1:52" ht="19.5" customHeight="1">
      <c r="A108" s="88" t="s">
        <v>12</v>
      </c>
      <c r="B108" s="24"/>
      <c r="C108" s="24"/>
      <c r="D108" s="24"/>
      <c r="E108" s="24"/>
      <c r="F108" s="24"/>
      <c r="G108" s="24"/>
      <c r="H108" s="24"/>
      <c r="I108" s="24"/>
      <c r="J108" s="24"/>
      <c r="K108" s="24"/>
      <c r="L108" s="24"/>
      <c r="M108" s="24"/>
      <c r="N108" s="24"/>
      <c r="O108" s="24"/>
      <c r="P108" s="24"/>
      <c r="Q108" s="24"/>
      <c r="R108" s="24"/>
      <c r="S108" s="21"/>
      <c r="T108" s="86" t="s">
        <v>12</v>
      </c>
      <c r="U108" s="85"/>
      <c r="V108" s="85"/>
      <c r="W108" s="85"/>
      <c r="X108" s="85"/>
      <c r="Y108" s="85"/>
      <c r="Z108" s="85"/>
      <c r="AA108" s="85"/>
      <c r="AB108" s="85"/>
      <c r="AC108" s="85"/>
      <c r="AD108" s="85"/>
      <c r="AE108" s="85"/>
      <c r="AF108" s="85"/>
      <c r="AG108" s="85"/>
      <c r="AH108" s="85"/>
      <c r="AI108" s="85"/>
      <c r="AJ108" s="85"/>
      <c r="AK108" s="85"/>
      <c r="AL108" s="85"/>
      <c r="AM108" s="21"/>
      <c r="AN108" s="49"/>
      <c r="AO108" s="49"/>
      <c r="AP108" s="49"/>
      <c r="AQ108" s="49"/>
      <c r="AR108" s="49"/>
      <c r="AS108" s="49"/>
      <c r="AT108" s="49"/>
      <c r="AU108" s="49"/>
      <c r="AV108" s="49"/>
      <c r="AW108" s="49"/>
      <c r="AX108" s="49"/>
      <c r="AY108" s="49"/>
      <c r="AZ108" s="49"/>
    </row>
    <row r="109" spans="1:52" ht="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49"/>
      <c r="AO109" s="49"/>
      <c r="AP109" s="49"/>
      <c r="AQ109" s="49"/>
      <c r="AR109" s="49"/>
      <c r="AS109" s="49"/>
      <c r="AT109" s="49"/>
      <c r="AU109" s="49"/>
      <c r="AV109" s="49"/>
      <c r="AW109" s="49"/>
      <c r="AX109" s="49"/>
      <c r="AY109" s="49"/>
      <c r="AZ109" s="49"/>
    </row>
    <row r="110" spans="1:52" ht="15" customHeight="1">
      <c r="A110" s="245" t="s">
        <v>0</v>
      </c>
      <c r="B110" s="245"/>
      <c r="C110" s="245"/>
      <c r="D110" s="245"/>
      <c r="E110" s="245"/>
      <c r="F110" s="245"/>
      <c r="G110" s="245"/>
      <c r="H110" s="245"/>
      <c r="I110" s="245"/>
      <c r="J110" s="245"/>
      <c r="K110" s="245"/>
      <c r="L110" s="245"/>
      <c r="M110" s="245"/>
      <c r="N110" s="245"/>
      <c r="O110" s="14"/>
      <c r="P110" s="14"/>
      <c r="Q110" s="14"/>
      <c r="R110" s="242" t="s">
        <v>1</v>
      </c>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13"/>
      <c r="AN110" s="49"/>
      <c r="AO110" s="49"/>
      <c r="AP110" s="49"/>
      <c r="AQ110" s="49"/>
      <c r="AR110" s="49"/>
      <c r="AS110" s="49"/>
      <c r="AT110" s="49"/>
      <c r="AU110" s="49"/>
      <c r="AV110" s="49"/>
      <c r="AW110" s="49"/>
      <c r="AX110" s="49"/>
      <c r="AY110" s="49"/>
      <c r="AZ110" s="49"/>
    </row>
    <row r="111" spans="1:52" ht="15" customHeight="1">
      <c r="A111" s="158" t="str">
        <f>VLOOKUP(W6,$BA$2:$BG$29,3,0)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11" s="158"/>
      <c r="C111" s="158"/>
      <c r="D111" s="158"/>
      <c r="E111" s="158"/>
      <c r="F111" s="158"/>
      <c r="G111" s="158"/>
      <c r="H111" s="158"/>
      <c r="I111" s="158"/>
      <c r="J111" s="158"/>
      <c r="K111" s="158"/>
      <c r="L111" s="158"/>
      <c r="M111" s="158"/>
      <c r="N111" s="158"/>
      <c r="O111" s="158"/>
      <c r="P111" s="158"/>
      <c r="Q111" s="14"/>
      <c r="R111" s="168">
        <f>A93</f>
        <v>0</v>
      </c>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3"/>
      <c r="AN111" s="49"/>
      <c r="AO111" s="49"/>
      <c r="AP111" s="49"/>
      <c r="AQ111" s="49"/>
      <c r="AR111" s="49"/>
      <c r="AS111" s="49"/>
      <c r="AT111" s="49"/>
      <c r="AU111" s="49"/>
      <c r="AV111" s="49"/>
      <c r="AW111" s="49"/>
      <c r="AX111" s="49"/>
      <c r="AY111" s="49"/>
      <c r="AZ111" s="49"/>
    </row>
    <row r="112" spans="1:52" ht="15">
      <c r="A112" s="158"/>
      <c r="B112" s="158"/>
      <c r="C112" s="158"/>
      <c r="D112" s="158"/>
      <c r="E112" s="158"/>
      <c r="F112" s="158"/>
      <c r="G112" s="158"/>
      <c r="H112" s="158"/>
      <c r="I112" s="158"/>
      <c r="J112" s="158"/>
      <c r="K112" s="158"/>
      <c r="L112" s="158"/>
      <c r="M112" s="158"/>
      <c r="N112" s="158"/>
      <c r="O112" s="158"/>
      <c r="P112" s="158"/>
      <c r="Q112" s="14"/>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3"/>
      <c r="AN112" s="49"/>
      <c r="AO112" s="49"/>
      <c r="AP112" s="49"/>
      <c r="AQ112" s="49"/>
      <c r="AR112" s="49"/>
      <c r="AS112" s="49"/>
      <c r="AT112" s="49"/>
      <c r="AU112" s="49"/>
      <c r="AV112" s="49"/>
      <c r="AW112" s="49"/>
      <c r="AX112" s="49"/>
      <c r="AY112" s="49"/>
      <c r="AZ112" s="49"/>
    </row>
    <row r="113" spans="1:52" ht="14.25" customHeight="1">
      <c r="A113" s="158"/>
      <c r="B113" s="158"/>
      <c r="C113" s="158"/>
      <c r="D113" s="158"/>
      <c r="E113" s="158"/>
      <c r="F113" s="158"/>
      <c r="G113" s="158"/>
      <c r="H113" s="158"/>
      <c r="I113" s="158"/>
      <c r="J113" s="158"/>
      <c r="K113" s="158"/>
      <c r="L113" s="158"/>
      <c r="M113" s="158"/>
      <c r="N113" s="158"/>
      <c r="O113" s="158"/>
      <c r="P113" s="158"/>
      <c r="Q113" s="14"/>
      <c r="R113" s="20" t="s">
        <v>38</v>
      </c>
      <c r="S113" s="20"/>
      <c r="T113" s="20"/>
      <c r="U113" s="20"/>
      <c r="V113" s="20"/>
      <c r="W113" s="20"/>
      <c r="X113" s="20"/>
      <c r="Y113" s="20"/>
      <c r="Z113" s="20"/>
      <c r="AA113" s="20"/>
      <c r="AB113" s="20"/>
      <c r="AC113" s="20"/>
      <c r="AD113" s="20"/>
      <c r="AE113" s="20"/>
      <c r="AF113" s="20"/>
      <c r="AG113" s="20"/>
      <c r="AH113" s="20"/>
      <c r="AI113" s="20"/>
      <c r="AJ113" s="20"/>
      <c r="AK113" s="20"/>
      <c r="AL113" s="20"/>
      <c r="AM113" s="20"/>
      <c r="AN113" s="49"/>
      <c r="AO113" s="49"/>
      <c r="AP113" s="49"/>
      <c r="AQ113" s="49"/>
      <c r="AR113" s="49"/>
      <c r="AS113" s="49"/>
      <c r="AT113" s="49"/>
      <c r="AU113" s="49"/>
      <c r="AV113" s="49"/>
      <c r="AW113" s="49"/>
      <c r="AX113" s="49"/>
      <c r="AY113" s="49"/>
      <c r="AZ113" s="49"/>
    </row>
    <row r="114" spans="1:69" ht="30.75" customHeight="1">
      <c r="A114" s="158"/>
      <c r="B114" s="158"/>
      <c r="C114" s="158"/>
      <c r="D114" s="158"/>
      <c r="E114" s="158"/>
      <c r="F114" s="158"/>
      <c r="G114" s="158"/>
      <c r="H114" s="158"/>
      <c r="I114" s="158"/>
      <c r="J114" s="158"/>
      <c r="K114" s="158"/>
      <c r="L114" s="158"/>
      <c r="M114" s="158"/>
      <c r="N114" s="158"/>
      <c r="O114" s="158"/>
      <c r="P114" s="158"/>
      <c r="Q114" s="14"/>
      <c r="R114" s="170">
        <f>A96</f>
        <v>0</v>
      </c>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3"/>
      <c r="AN114" s="49"/>
      <c r="AO114" s="49"/>
      <c r="AP114" s="49"/>
      <c r="AQ114" s="49"/>
      <c r="AR114" s="49"/>
      <c r="AS114" s="49"/>
      <c r="AT114" s="49"/>
      <c r="AU114" s="49"/>
      <c r="AV114" s="49"/>
      <c r="AW114" s="49"/>
      <c r="AX114" s="49"/>
      <c r="AY114" s="74"/>
      <c r="AZ114" s="74"/>
      <c r="BA114" s="25"/>
      <c r="BB114" s="25"/>
      <c r="BC114" s="25"/>
      <c r="BD114" s="25"/>
      <c r="BE114" s="25"/>
      <c r="BF114" s="25"/>
      <c r="BG114" s="25"/>
      <c r="BH114" s="25"/>
      <c r="BI114" s="25"/>
      <c r="BJ114" s="25"/>
      <c r="BK114" s="25"/>
      <c r="BL114" s="25"/>
      <c r="BM114" s="25"/>
      <c r="BN114" s="25"/>
      <c r="BO114" s="25"/>
      <c r="BP114" s="25"/>
      <c r="BQ114" s="25"/>
    </row>
    <row r="115" spans="1:69" ht="6.75" customHeight="1">
      <c r="A115" s="158"/>
      <c r="B115" s="158"/>
      <c r="C115" s="158"/>
      <c r="D115" s="158"/>
      <c r="E115" s="158"/>
      <c r="F115" s="158"/>
      <c r="G115" s="158"/>
      <c r="H115" s="158"/>
      <c r="I115" s="158"/>
      <c r="J115" s="158"/>
      <c r="K115" s="158"/>
      <c r="L115" s="158"/>
      <c r="M115" s="158"/>
      <c r="N115" s="158"/>
      <c r="O115" s="158"/>
      <c r="P115" s="158"/>
      <c r="Q115" s="14"/>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3"/>
      <c r="AN115" s="49"/>
      <c r="AO115" s="49"/>
      <c r="AP115" s="49"/>
      <c r="AQ115" s="49"/>
      <c r="AR115" s="49"/>
      <c r="AS115" s="49"/>
      <c r="AT115" s="49"/>
      <c r="AU115" s="49"/>
      <c r="AV115" s="49"/>
      <c r="AW115" s="49"/>
      <c r="AX115" s="49"/>
      <c r="AY115" s="281"/>
      <c r="AZ115" s="281"/>
      <c r="BA115" s="281"/>
      <c r="BB115" s="281"/>
      <c r="BC115" s="281"/>
      <c r="BD115" s="281"/>
      <c r="BE115" s="281"/>
      <c r="BF115" s="281"/>
      <c r="BG115" s="281"/>
      <c r="BH115" s="281"/>
      <c r="BI115" s="281"/>
      <c r="BJ115" s="281"/>
      <c r="BK115" s="281"/>
      <c r="BL115" s="281"/>
      <c r="BM115" s="281"/>
      <c r="BN115" s="281"/>
      <c r="BO115" s="281"/>
      <c r="BP115" s="281"/>
      <c r="BQ115" s="281"/>
    </row>
    <row r="116" spans="1:52" ht="15" customHeight="1">
      <c r="A116" s="158"/>
      <c r="B116" s="158"/>
      <c r="C116" s="158"/>
      <c r="D116" s="158"/>
      <c r="E116" s="158"/>
      <c r="F116" s="158"/>
      <c r="G116" s="158"/>
      <c r="H116" s="158"/>
      <c r="I116" s="158"/>
      <c r="J116" s="158"/>
      <c r="K116" s="158"/>
      <c r="L116" s="158"/>
      <c r="M116" s="158"/>
      <c r="N116" s="158"/>
      <c r="O116" s="158"/>
      <c r="P116" s="158"/>
      <c r="Q116" s="14"/>
      <c r="R116" s="170" t="s">
        <v>40</v>
      </c>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3"/>
      <c r="AN116" s="49"/>
      <c r="AO116" s="49"/>
      <c r="AP116" s="49"/>
      <c r="AQ116" s="49"/>
      <c r="AR116" s="49"/>
      <c r="AS116" s="49"/>
      <c r="AT116" s="49"/>
      <c r="AU116" s="49"/>
      <c r="AV116" s="49"/>
      <c r="AW116" s="49"/>
      <c r="AX116" s="49"/>
      <c r="AY116" s="49"/>
      <c r="AZ116" s="49"/>
    </row>
    <row r="117" spans="1:69" ht="63.75" customHeight="1">
      <c r="A117" s="158"/>
      <c r="B117" s="158"/>
      <c r="C117" s="158"/>
      <c r="D117" s="158"/>
      <c r="E117" s="158"/>
      <c r="F117" s="158"/>
      <c r="G117" s="158"/>
      <c r="H117" s="158"/>
      <c r="I117" s="158"/>
      <c r="J117" s="158"/>
      <c r="K117" s="158"/>
      <c r="L117" s="158"/>
      <c r="M117" s="158"/>
      <c r="N117" s="158"/>
      <c r="O117" s="158"/>
      <c r="P117" s="158"/>
      <c r="Q117" s="14"/>
      <c r="R117" s="170">
        <f>A98</f>
        <v>0</v>
      </c>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49"/>
      <c r="AO117" s="49"/>
      <c r="AP117" s="49"/>
      <c r="AQ117" s="49"/>
      <c r="AR117" s="49"/>
      <c r="AS117" s="49"/>
      <c r="AT117" s="49"/>
      <c r="AU117" s="49"/>
      <c r="AV117" s="49"/>
      <c r="AW117" s="49"/>
      <c r="AX117" s="49"/>
      <c r="AY117" s="49"/>
      <c r="AZ117" s="69"/>
      <c r="BA117" s="69"/>
      <c r="BB117" s="75"/>
      <c r="BC117" s="75"/>
      <c r="BD117" s="75"/>
      <c r="BE117" s="75"/>
      <c r="BF117" s="75"/>
      <c r="BG117" s="75"/>
      <c r="BH117" s="75"/>
      <c r="BI117" s="75"/>
      <c r="BJ117" s="75"/>
      <c r="BK117" s="75"/>
      <c r="BL117" s="75"/>
      <c r="BM117" s="75"/>
      <c r="BN117" s="75"/>
      <c r="BO117" s="75"/>
      <c r="BP117" s="75"/>
      <c r="BQ117" s="75"/>
    </row>
    <row r="118" spans="1:69" ht="9.75" customHeight="1">
      <c r="A118" s="158"/>
      <c r="B118" s="158"/>
      <c r="C118" s="158"/>
      <c r="D118" s="158"/>
      <c r="E118" s="158"/>
      <c r="F118" s="158"/>
      <c r="G118" s="158"/>
      <c r="H118" s="158"/>
      <c r="I118" s="158"/>
      <c r="J118" s="158"/>
      <c r="K118" s="158"/>
      <c r="L118" s="158"/>
      <c r="M118" s="158"/>
      <c r="N118" s="158"/>
      <c r="O118" s="158"/>
      <c r="P118" s="158"/>
      <c r="Q118" s="14"/>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49"/>
      <c r="AO118" s="49"/>
      <c r="AP118" s="49"/>
      <c r="AQ118" s="49"/>
      <c r="AR118" s="49"/>
      <c r="AS118" s="49"/>
      <c r="AT118" s="49"/>
      <c r="AU118" s="49"/>
      <c r="AV118" s="49"/>
      <c r="AW118" s="49"/>
      <c r="AX118" s="49"/>
      <c r="AY118" s="49"/>
      <c r="AZ118" s="69"/>
      <c r="BA118" s="69"/>
      <c r="BB118" s="75"/>
      <c r="BC118" s="75"/>
      <c r="BD118" s="75"/>
      <c r="BE118" s="75"/>
      <c r="BF118" s="75"/>
      <c r="BG118" s="75"/>
      <c r="BH118" s="75"/>
      <c r="BI118" s="75"/>
      <c r="BJ118" s="75"/>
      <c r="BK118" s="75"/>
      <c r="BL118" s="75"/>
      <c r="BM118" s="75"/>
      <c r="BN118" s="75"/>
      <c r="BO118" s="75"/>
      <c r="BP118" s="75"/>
      <c r="BQ118" s="75"/>
    </row>
    <row r="119" spans="1:53" ht="33" customHeight="1">
      <c r="A119" s="158"/>
      <c r="B119" s="158"/>
      <c r="C119" s="158"/>
      <c r="D119" s="158"/>
      <c r="E119" s="158"/>
      <c r="F119" s="158"/>
      <c r="G119" s="158"/>
      <c r="H119" s="158"/>
      <c r="I119" s="158"/>
      <c r="J119" s="158"/>
      <c r="K119" s="158"/>
      <c r="L119" s="158"/>
      <c r="M119" s="158"/>
      <c r="N119" s="158"/>
      <c r="O119" s="158"/>
      <c r="P119" s="158"/>
      <c r="Q119" s="14"/>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49"/>
      <c r="AO119" s="49"/>
      <c r="AP119" s="49"/>
      <c r="AQ119" s="49"/>
      <c r="AR119" s="49"/>
      <c r="AS119" s="49"/>
      <c r="AT119" s="49"/>
      <c r="AU119" s="49"/>
      <c r="AV119" s="49"/>
      <c r="AW119" s="49"/>
      <c r="AX119" s="49"/>
      <c r="AY119" s="49"/>
      <c r="AZ119" s="49"/>
      <c r="BA119" s="49"/>
    </row>
    <row r="120" spans="1:53" ht="12.75" customHeight="1">
      <c r="A120" s="14"/>
      <c r="B120" s="14"/>
      <c r="C120" s="14"/>
      <c r="D120" s="14"/>
      <c r="E120" s="14"/>
      <c r="F120" s="14"/>
      <c r="G120" s="14"/>
      <c r="H120" s="14"/>
      <c r="I120" s="14"/>
      <c r="J120" s="14"/>
      <c r="K120" s="14"/>
      <c r="L120" s="14"/>
      <c r="M120" s="14"/>
      <c r="N120" s="14"/>
      <c r="O120" s="14"/>
      <c r="P120" s="14"/>
      <c r="Q120" s="14"/>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49"/>
      <c r="AO120" s="49"/>
      <c r="AP120" s="49"/>
      <c r="AQ120" s="49"/>
      <c r="AR120" s="49"/>
      <c r="AS120" s="49"/>
      <c r="AT120" s="49"/>
      <c r="AU120" s="49"/>
      <c r="AV120" s="49"/>
      <c r="AW120" s="49"/>
      <c r="AX120" s="49"/>
      <c r="AY120" s="49"/>
      <c r="AZ120" s="49"/>
      <c r="BA120" s="69"/>
    </row>
    <row r="121" spans="1:53" ht="15.75" customHeight="1">
      <c r="A121" s="14"/>
      <c r="B121" s="14"/>
      <c r="C121" s="14"/>
      <c r="D121" s="14"/>
      <c r="E121" s="14"/>
      <c r="F121" s="14"/>
      <c r="G121" s="14"/>
      <c r="H121" s="14"/>
      <c r="I121" s="14"/>
      <c r="J121" s="14"/>
      <c r="K121" s="14"/>
      <c r="L121" s="14"/>
      <c r="M121" s="14"/>
      <c r="N121" s="240" t="s">
        <v>2</v>
      </c>
      <c r="O121" s="240"/>
      <c r="P121" s="240"/>
      <c r="Q121" s="240"/>
      <c r="R121" s="240"/>
      <c r="S121" s="241" t="str">
        <f>V39</f>
        <v>ТО/Л</v>
      </c>
      <c r="T121" s="241"/>
      <c r="U121" s="241"/>
      <c r="V121" s="241"/>
      <c r="W121" s="241"/>
      <c r="X121" s="241"/>
      <c r="Y121" s="241"/>
      <c r="Z121" s="14"/>
      <c r="AA121" s="14"/>
      <c r="AB121" s="14"/>
      <c r="AC121" s="14"/>
      <c r="AD121" s="14"/>
      <c r="AE121" s="14"/>
      <c r="AF121" s="14"/>
      <c r="AG121" s="14"/>
      <c r="AH121" s="14"/>
      <c r="AI121" s="14"/>
      <c r="AJ121" s="14"/>
      <c r="AK121" s="14"/>
      <c r="AL121" s="14"/>
      <c r="AM121" s="13"/>
      <c r="AN121" s="49"/>
      <c r="AO121" s="49"/>
      <c r="AP121" s="49"/>
      <c r="AQ121" s="49"/>
      <c r="AR121" s="49"/>
      <c r="AS121" s="49"/>
      <c r="AT121" s="49"/>
      <c r="AU121" s="49"/>
      <c r="AV121" s="49"/>
      <c r="AW121" s="49"/>
      <c r="AX121" s="49"/>
      <c r="AY121" s="49"/>
      <c r="AZ121" s="49"/>
      <c r="BA121" s="69"/>
    </row>
    <row r="122" spans="1:52" ht="11.25" customHeight="1">
      <c r="A122" s="14"/>
      <c r="B122" s="14"/>
      <c r="C122" s="14"/>
      <c r="D122" s="14"/>
      <c r="E122" s="14"/>
      <c r="F122" s="14"/>
      <c r="G122" s="14"/>
      <c r="H122" s="14"/>
      <c r="I122" s="14"/>
      <c r="J122" s="14"/>
      <c r="K122" s="14"/>
      <c r="L122" s="14"/>
      <c r="M122" s="13"/>
      <c r="N122" s="17" t="s">
        <v>3</v>
      </c>
      <c r="O122" s="14"/>
      <c r="P122" s="14"/>
      <c r="Q122" s="14"/>
      <c r="R122" s="14"/>
      <c r="S122" s="15"/>
      <c r="T122" s="15"/>
      <c r="U122" s="14"/>
      <c r="V122" s="14"/>
      <c r="W122" s="14"/>
      <c r="X122" s="14"/>
      <c r="Y122" s="14"/>
      <c r="Z122" s="14"/>
      <c r="AA122" s="14"/>
      <c r="AB122" s="14"/>
      <c r="AC122" s="14"/>
      <c r="AD122" s="14"/>
      <c r="AE122" s="14"/>
      <c r="AF122" s="14"/>
      <c r="AG122" s="14"/>
      <c r="AH122" s="14"/>
      <c r="AI122" s="14"/>
      <c r="AJ122" s="14"/>
      <c r="AK122" s="14"/>
      <c r="AL122" s="14"/>
      <c r="AM122" s="13"/>
      <c r="AN122" s="49"/>
      <c r="AO122" s="49"/>
      <c r="AP122" s="49"/>
      <c r="AQ122" s="49"/>
      <c r="AR122" s="49"/>
      <c r="AS122" s="49"/>
      <c r="AT122" s="49"/>
      <c r="AU122" s="49"/>
      <c r="AV122" s="49"/>
      <c r="AW122" s="49"/>
      <c r="AX122" s="49"/>
      <c r="AY122" s="49"/>
      <c r="AZ122" s="49"/>
    </row>
    <row r="123" spans="1:52" ht="15.75" customHeight="1">
      <c r="A123" s="18"/>
      <c r="B123" s="226" t="s">
        <v>51</v>
      </c>
      <c r="C123" s="226"/>
      <c r="D123" s="226"/>
      <c r="E123" s="226"/>
      <c r="F123" s="226"/>
      <c r="G123" s="226"/>
      <c r="H123" s="226"/>
      <c r="I123" s="226"/>
      <c r="J123" s="226"/>
      <c r="K123" s="226"/>
      <c r="L123" s="228" t="str">
        <f>V39</f>
        <v>ТО/Л</v>
      </c>
      <c r="M123" s="228"/>
      <c r="N123" s="228"/>
      <c r="O123" s="228"/>
      <c r="P123" s="228"/>
      <c r="Q123" s="228"/>
      <c r="R123" s="228"/>
      <c r="S123" s="228"/>
      <c r="T123" s="228"/>
      <c r="U123" s="14" t="s">
        <v>6</v>
      </c>
      <c r="V123" s="14"/>
      <c r="W123" s="169">
        <f>AD41</f>
        <v>0</v>
      </c>
      <c r="X123" s="169"/>
      <c r="Y123" s="169"/>
      <c r="Z123" s="169"/>
      <c r="AA123" s="169"/>
      <c r="AB123" s="169"/>
      <c r="AC123" s="42" t="str">
        <f>AJ41</f>
        <v> г.</v>
      </c>
      <c r="AD123" s="14"/>
      <c r="AE123" s="14"/>
      <c r="AF123" s="14"/>
      <c r="AG123" s="14"/>
      <c r="AH123" s="14"/>
      <c r="AI123" s="14"/>
      <c r="AJ123" s="14"/>
      <c r="AK123" s="14"/>
      <c r="AL123" s="14"/>
      <c r="AM123" s="13"/>
      <c r="AN123" s="49"/>
      <c r="AO123" s="49"/>
      <c r="AP123" s="49"/>
      <c r="AQ123" s="49"/>
      <c r="AR123" s="49"/>
      <c r="AS123" s="49"/>
      <c r="AT123" s="49"/>
      <c r="AU123" s="49"/>
      <c r="AV123" s="49"/>
      <c r="AW123" s="49"/>
      <c r="AX123" s="49"/>
      <c r="AY123" s="49"/>
      <c r="AZ123" s="49"/>
    </row>
    <row r="124" spans="1:52" ht="25.5" customHeight="1">
      <c r="A124" s="17" t="s">
        <v>4</v>
      </c>
      <c r="B124" s="236"/>
      <c r="C124" s="236"/>
      <c r="D124" s="17" t="s">
        <v>4</v>
      </c>
      <c r="E124" s="251"/>
      <c r="F124" s="251"/>
      <c r="G124" s="251"/>
      <c r="H124" s="251"/>
      <c r="I124" s="251"/>
      <c r="J124" s="251"/>
      <c r="K124" s="251"/>
      <c r="L124" s="46" t="s">
        <v>5</v>
      </c>
      <c r="M124" s="14"/>
      <c r="N124" s="14"/>
      <c r="O124" s="43"/>
      <c r="P124" s="43"/>
      <c r="Q124" s="43"/>
      <c r="R124" s="43"/>
      <c r="S124" s="43"/>
      <c r="T124" s="43"/>
      <c r="U124" s="14"/>
      <c r="V124" s="14"/>
      <c r="W124" s="33"/>
      <c r="X124" s="33"/>
      <c r="Y124" s="33"/>
      <c r="Z124" s="33"/>
      <c r="AA124" s="33"/>
      <c r="AB124" s="33"/>
      <c r="AC124" s="33"/>
      <c r="AD124" s="14"/>
      <c r="AE124" s="14"/>
      <c r="AF124" s="14"/>
      <c r="AG124" s="14"/>
      <c r="AH124" s="14"/>
      <c r="AI124" s="14"/>
      <c r="AJ124" s="14"/>
      <c r="AK124" s="14"/>
      <c r="AL124" s="14"/>
      <c r="AM124" s="13"/>
      <c r="AN124" s="49"/>
      <c r="AO124" s="49"/>
      <c r="AP124" s="49"/>
      <c r="AQ124" s="49"/>
      <c r="AR124" s="49"/>
      <c r="AS124" s="49"/>
      <c r="AT124" s="49"/>
      <c r="AU124" s="49"/>
      <c r="AV124" s="49"/>
      <c r="AW124" s="49"/>
      <c r="AX124" s="49"/>
      <c r="AY124" s="49"/>
      <c r="AZ124" s="49"/>
    </row>
    <row r="125" spans="1:52" ht="33" customHeight="1">
      <c r="A125" s="259" t="s">
        <v>57</v>
      </c>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13"/>
      <c r="AN125" s="49"/>
      <c r="AO125" s="49"/>
      <c r="AP125" s="49"/>
      <c r="AQ125" s="49"/>
      <c r="AR125" s="49"/>
      <c r="AS125" s="49"/>
      <c r="AT125" s="49"/>
      <c r="AU125" s="49"/>
      <c r="AV125" s="49"/>
      <c r="AW125" s="49"/>
      <c r="AX125" s="49"/>
      <c r="AY125" s="49"/>
      <c r="AZ125" s="49"/>
    </row>
    <row r="126" spans="1:52" ht="4.5" customHeight="1" thickBot="1">
      <c r="A126" s="14"/>
      <c r="B126" s="14"/>
      <c r="C126" s="14"/>
      <c r="D126" s="14"/>
      <c r="E126" s="14"/>
      <c r="F126" s="14"/>
      <c r="G126" s="14"/>
      <c r="H126" s="14"/>
      <c r="I126" s="14"/>
      <c r="J126" s="14"/>
      <c r="K126" s="14"/>
      <c r="L126" s="14"/>
      <c r="M126" s="14"/>
      <c r="N126" s="14"/>
      <c r="O126" s="14"/>
      <c r="P126" s="14"/>
      <c r="Q126" s="14"/>
      <c r="R126" s="14"/>
      <c r="S126" s="15"/>
      <c r="T126" s="15"/>
      <c r="U126" s="14"/>
      <c r="V126" s="14"/>
      <c r="W126" s="14"/>
      <c r="X126" s="14"/>
      <c r="Y126" s="14"/>
      <c r="Z126" s="14"/>
      <c r="AA126" s="14"/>
      <c r="AB126" s="14"/>
      <c r="AC126" s="14"/>
      <c r="AD126" s="14"/>
      <c r="AE126" s="14"/>
      <c r="AF126" s="14"/>
      <c r="AG126" s="14"/>
      <c r="AH126" s="14"/>
      <c r="AI126" s="14"/>
      <c r="AJ126" s="14"/>
      <c r="AK126" s="14"/>
      <c r="AL126" s="14"/>
      <c r="AM126" s="13"/>
      <c r="AN126" s="49"/>
      <c r="AO126" s="49"/>
      <c r="AP126" s="49"/>
      <c r="AQ126" s="49"/>
      <c r="AR126" s="49"/>
      <c r="AS126" s="49"/>
      <c r="AT126" s="49"/>
      <c r="AU126" s="49"/>
      <c r="AV126" s="49"/>
      <c r="AW126" s="49"/>
      <c r="AX126" s="49"/>
      <c r="AY126" s="49"/>
      <c r="AZ126" s="49"/>
    </row>
    <row r="127" spans="1:52" ht="50.25" customHeight="1">
      <c r="A127" s="233" t="s">
        <v>368</v>
      </c>
      <c r="B127" s="179"/>
      <c r="C127" s="179"/>
      <c r="D127" s="178" t="s">
        <v>7</v>
      </c>
      <c r="E127" s="178"/>
      <c r="F127" s="178"/>
      <c r="G127" s="178"/>
      <c r="H127" s="178"/>
      <c r="I127" s="178"/>
      <c r="J127" s="178"/>
      <c r="K127" s="178"/>
      <c r="L127" s="178"/>
      <c r="M127" s="178"/>
      <c r="N127" s="178"/>
      <c r="O127" s="178"/>
      <c r="P127" s="178"/>
      <c r="Q127" s="178"/>
      <c r="R127" s="178"/>
      <c r="S127" s="178"/>
      <c r="T127" s="178"/>
      <c r="U127" s="178"/>
      <c r="V127" s="178"/>
      <c r="W127" s="178"/>
      <c r="X127" s="179" t="s">
        <v>8</v>
      </c>
      <c r="Y127" s="179"/>
      <c r="Z127" s="179"/>
      <c r="AA127" s="179" t="s">
        <v>56</v>
      </c>
      <c r="AB127" s="179"/>
      <c r="AC127" s="179"/>
      <c r="AD127" s="179" t="s">
        <v>53</v>
      </c>
      <c r="AE127" s="179"/>
      <c r="AF127" s="179"/>
      <c r="AG127" s="179" t="s">
        <v>54</v>
      </c>
      <c r="AH127" s="179"/>
      <c r="AI127" s="179"/>
      <c r="AJ127" s="179" t="s">
        <v>55</v>
      </c>
      <c r="AK127" s="179"/>
      <c r="AL127" s="180"/>
      <c r="AM127" s="13"/>
      <c r="AN127" s="49"/>
      <c r="AO127" s="49"/>
      <c r="AP127" s="49"/>
      <c r="AQ127" s="49"/>
      <c r="AR127" s="49"/>
      <c r="AS127" s="49"/>
      <c r="AT127" s="49"/>
      <c r="AU127" s="49"/>
      <c r="AV127" s="49"/>
      <c r="AW127" s="49"/>
      <c r="AX127" s="49"/>
      <c r="AY127" s="49"/>
      <c r="AZ127" s="49"/>
    </row>
    <row r="128" spans="1:52" ht="15" customHeight="1" hidden="1">
      <c r="A128" s="156"/>
      <c r="B128" s="126"/>
      <c r="C128" s="127"/>
      <c r="D128" s="128"/>
      <c r="E128" s="129"/>
      <c r="F128" s="129"/>
      <c r="G128" s="129"/>
      <c r="H128" s="129"/>
      <c r="I128" s="129"/>
      <c r="J128" s="129"/>
      <c r="K128" s="129"/>
      <c r="L128" s="129"/>
      <c r="M128" s="129"/>
      <c r="N128" s="129"/>
      <c r="O128" s="129"/>
      <c r="P128" s="129"/>
      <c r="Q128" s="129"/>
      <c r="R128" s="129"/>
      <c r="S128" s="129"/>
      <c r="T128" s="129"/>
      <c r="U128" s="129"/>
      <c r="V128" s="129"/>
      <c r="W128" s="130"/>
      <c r="X128" s="131"/>
      <c r="Y128" s="126"/>
      <c r="Z128" s="127"/>
      <c r="AA128" s="131"/>
      <c r="AB128" s="126"/>
      <c r="AC128" s="127"/>
      <c r="AD128" s="131"/>
      <c r="AE128" s="126"/>
      <c r="AF128" s="127"/>
      <c r="AG128" s="131"/>
      <c r="AH128" s="126"/>
      <c r="AI128" s="127"/>
      <c r="AJ128" s="131"/>
      <c r="AK128" s="126"/>
      <c r="AL128" s="157"/>
      <c r="AM128" s="13"/>
      <c r="AN128" s="49"/>
      <c r="AO128" s="49"/>
      <c r="AP128" s="49"/>
      <c r="AQ128" s="49"/>
      <c r="AR128" s="49"/>
      <c r="AS128" s="49"/>
      <c r="AT128" s="49"/>
      <c r="AU128" s="49"/>
      <c r="AV128" s="49"/>
      <c r="AW128" s="49"/>
      <c r="AX128" s="49"/>
      <c r="AY128" s="49"/>
      <c r="AZ128" s="49"/>
    </row>
    <row r="129" spans="1:52" ht="41.25" customHeight="1">
      <c r="A129" s="246" t="e">
        <f>VLOOKUP(D129,$BA$64:$BC$73,2,0)</f>
        <v>#N/A</v>
      </c>
      <c r="B129" s="247"/>
      <c r="C129" s="247"/>
      <c r="D129" s="255">
        <f>CONCATENATE(C55,M55)</f>
      </c>
      <c r="E129" s="255"/>
      <c r="F129" s="255"/>
      <c r="G129" s="255"/>
      <c r="H129" s="255"/>
      <c r="I129" s="255"/>
      <c r="J129" s="255"/>
      <c r="K129" s="255"/>
      <c r="L129" s="255"/>
      <c r="M129" s="255"/>
      <c r="N129" s="255"/>
      <c r="O129" s="255"/>
      <c r="P129" s="255"/>
      <c r="Q129" s="255"/>
      <c r="R129" s="255"/>
      <c r="S129" s="255"/>
      <c r="T129" s="255"/>
      <c r="U129" s="255"/>
      <c r="V129" s="255"/>
      <c r="W129" s="255"/>
      <c r="X129" s="174">
        <f>AK55</f>
        <v>0</v>
      </c>
      <c r="Y129" s="174"/>
      <c r="Z129" s="174"/>
      <c r="AA129" s="258" t="e">
        <f>VLOOKUP(D129,$BA$64:$BC$73,3,FALSE)</f>
        <v>#N/A</v>
      </c>
      <c r="AB129" s="173"/>
      <c r="AC129" s="173"/>
      <c r="AD129" s="173" t="e">
        <f>X129*AA129</f>
        <v>#N/A</v>
      </c>
      <c r="AE129" s="173"/>
      <c r="AF129" s="173"/>
      <c r="AG129" s="173" t="e">
        <f>ROUND(AD129*0.2,2)</f>
        <v>#N/A</v>
      </c>
      <c r="AH129" s="173"/>
      <c r="AI129" s="173"/>
      <c r="AJ129" s="173" t="e">
        <f>AD129+AG129</f>
        <v>#N/A</v>
      </c>
      <c r="AK129" s="173"/>
      <c r="AL129" s="239"/>
      <c r="AM129" s="13"/>
      <c r="AN129" s="49"/>
      <c r="AO129" s="49"/>
      <c r="AP129" s="49"/>
      <c r="AQ129" s="49"/>
      <c r="AR129" s="49"/>
      <c r="AS129" s="49"/>
      <c r="AT129" s="49"/>
      <c r="AU129" s="49"/>
      <c r="AV129" s="49"/>
      <c r="AW129" s="49"/>
      <c r="AX129" s="49"/>
      <c r="AY129" s="49"/>
      <c r="AZ129" s="49"/>
    </row>
    <row r="130" spans="1:52" ht="41.25" customHeight="1">
      <c r="A130" s="246" t="e">
        <f>VLOOKUP(D130,$BA$64:$BC$73,2,0)</f>
        <v>#N/A</v>
      </c>
      <c r="B130" s="247"/>
      <c r="C130" s="247"/>
      <c r="D130" s="255">
        <f>CONCATENATE(C56,M56)</f>
      </c>
      <c r="E130" s="255"/>
      <c r="F130" s="255"/>
      <c r="G130" s="255"/>
      <c r="H130" s="255"/>
      <c r="I130" s="255"/>
      <c r="J130" s="255"/>
      <c r="K130" s="255"/>
      <c r="L130" s="255"/>
      <c r="M130" s="255"/>
      <c r="N130" s="255"/>
      <c r="O130" s="255"/>
      <c r="P130" s="255"/>
      <c r="Q130" s="255"/>
      <c r="R130" s="255"/>
      <c r="S130" s="255"/>
      <c r="T130" s="255"/>
      <c r="U130" s="255"/>
      <c r="V130" s="255"/>
      <c r="W130" s="255"/>
      <c r="X130" s="174">
        <f>AK56</f>
        <v>0</v>
      </c>
      <c r="Y130" s="174"/>
      <c r="Z130" s="174"/>
      <c r="AA130" s="258" t="e">
        <f>VLOOKUP(D130,$BA$64:$BC$73,3,FALSE)</f>
        <v>#N/A</v>
      </c>
      <c r="AB130" s="173"/>
      <c r="AC130" s="173"/>
      <c r="AD130" s="173" t="e">
        <f>X130*AA130</f>
        <v>#N/A</v>
      </c>
      <c r="AE130" s="173"/>
      <c r="AF130" s="173"/>
      <c r="AG130" s="173" t="e">
        <f>ROUND(AD130*0.2,2)</f>
        <v>#N/A</v>
      </c>
      <c r="AH130" s="173"/>
      <c r="AI130" s="173"/>
      <c r="AJ130" s="173" t="e">
        <f>AD130+AG130</f>
        <v>#N/A</v>
      </c>
      <c r="AK130" s="173"/>
      <c r="AL130" s="239"/>
      <c r="AM130" s="13"/>
      <c r="AN130" s="49"/>
      <c r="AO130" s="49"/>
      <c r="AP130" s="49"/>
      <c r="AQ130" s="49"/>
      <c r="AR130" s="49"/>
      <c r="AS130" s="49"/>
      <c r="AT130" s="49"/>
      <c r="AU130" s="49"/>
      <c r="AV130" s="49"/>
      <c r="AW130" s="49"/>
      <c r="AX130" s="49"/>
      <c r="AY130" s="49"/>
      <c r="AZ130" s="49"/>
    </row>
    <row r="131" spans="1:52" ht="41.25" customHeight="1">
      <c r="A131" s="246" t="e">
        <f>VLOOKUP(D131,$BA$64:$BC$73,2,0)</f>
        <v>#N/A</v>
      </c>
      <c r="B131" s="247"/>
      <c r="C131" s="247"/>
      <c r="D131" s="255">
        <f>CONCATENATE(C57,M57)</f>
      </c>
      <c r="E131" s="255"/>
      <c r="F131" s="255"/>
      <c r="G131" s="255"/>
      <c r="H131" s="255"/>
      <c r="I131" s="255"/>
      <c r="J131" s="255"/>
      <c r="K131" s="255"/>
      <c r="L131" s="255"/>
      <c r="M131" s="255"/>
      <c r="N131" s="255"/>
      <c r="O131" s="255"/>
      <c r="P131" s="255"/>
      <c r="Q131" s="255"/>
      <c r="R131" s="255"/>
      <c r="S131" s="255"/>
      <c r="T131" s="255"/>
      <c r="U131" s="255"/>
      <c r="V131" s="255"/>
      <c r="W131" s="255"/>
      <c r="X131" s="174">
        <f>AK57</f>
        <v>0</v>
      </c>
      <c r="Y131" s="174"/>
      <c r="Z131" s="174"/>
      <c r="AA131" s="258" t="e">
        <f>VLOOKUP(D131,$BA$64:$BC$73,3,FALSE)</f>
        <v>#N/A</v>
      </c>
      <c r="AB131" s="173"/>
      <c r="AC131" s="173"/>
      <c r="AD131" s="173" t="e">
        <f>X131*AA131</f>
        <v>#N/A</v>
      </c>
      <c r="AE131" s="173"/>
      <c r="AF131" s="173"/>
      <c r="AG131" s="173" t="e">
        <f>ROUND(AD131*0.2,2)</f>
        <v>#N/A</v>
      </c>
      <c r="AH131" s="173"/>
      <c r="AI131" s="173"/>
      <c r="AJ131" s="173" t="e">
        <f>AD131+AG131</f>
        <v>#N/A</v>
      </c>
      <c r="AK131" s="173"/>
      <c r="AL131" s="239"/>
      <c r="AM131" s="13"/>
      <c r="AN131" s="49"/>
      <c r="AO131" s="49"/>
      <c r="AP131" s="49"/>
      <c r="AQ131" s="49"/>
      <c r="AR131" s="49"/>
      <c r="AS131" s="49"/>
      <c r="AT131" s="49"/>
      <c r="AU131" s="49"/>
      <c r="AV131" s="49"/>
      <c r="AW131" s="49"/>
      <c r="AX131" s="49"/>
      <c r="AY131" s="49"/>
      <c r="AZ131" s="49"/>
    </row>
    <row r="132" spans="1:52" ht="41.25" customHeight="1">
      <c r="A132" s="246" t="e">
        <f>VLOOKUP(D132,$BA$64:$BC$73,2,0)</f>
        <v>#N/A</v>
      </c>
      <c r="B132" s="247"/>
      <c r="C132" s="247"/>
      <c r="D132" s="255">
        <f>CONCATENATE(C58,M58)</f>
      </c>
      <c r="E132" s="255"/>
      <c r="F132" s="255"/>
      <c r="G132" s="255"/>
      <c r="H132" s="255"/>
      <c r="I132" s="255"/>
      <c r="J132" s="255"/>
      <c r="K132" s="255"/>
      <c r="L132" s="255"/>
      <c r="M132" s="255"/>
      <c r="N132" s="255"/>
      <c r="O132" s="255"/>
      <c r="P132" s="255"/>
      <c r="Q132" s="255"/>
      <c r="R132" s="255"/>
      <c r="S132" s="255"/>
      <c r="T132" s="255"/>
      <c r="U132" s="255"/>
      <c r="V132" s="255"/>
      <c r="W132" s="255"/>
      <c r="X132" s="174">
        <f>AK58</f>
        <v>0</v>
      </c>
      <c r="Y132" s="174"/>
      <c r="Z132" s="174"/>
      <c r="AA132" s="258" t="e">
        <f>VLOOKUP(D132,$BA$64:$BC$73,3,FALSE)</f>
        <v>#N/A</v>
      </c>
      <c r="AB132" s="173"/>
      <c r="AC132" s="173"/>
      <c r="AD132" s="173" t="e">
        <f>X132*AA132</f>
        <v>#N/A</v>
      </c>
      <c r="AE132" s="173"/>
      <c r="AF132" s="173"/>
      <c r="AG132" s="173" t="e">
        <f>ROUND(AD132*0.2,2)</f>
        <v>#N/A</v>
      </c>
      <c r="AH132" s="173"/>
      <c r="AI132" s="173"/>
      <c r="AJ132" s="173" t="e">
        <f>AD132+AG132</f>
        <v>#N/A</v>
      </c>
      <c r="AK132" s="173"/>
      <c r="AL132" s="239"/>
      <c r="AM132" s="13"/>
      <c r="AN132" s="49"/>
      <c r="AO132" s="49"/>
      <c r="AP132" s="49"/>
      <c r="AQ132" s="49"/>
      <c r="AR132" s="49"/>
      <c r="AS132" s="49"/>
      <c r="AT132" s="49"/>
      <c r="AU132" s="49"/>
      <c r="AV132" s="49"/>
      <c r="AW132" s="49"/>
      <c r="AX132" s="49"/>
      <c r="AY132" s="49"/>
      <c r="AZ132" s="49"/>
    </row>
    <row r="133" spans="1:52" ht="42.75" customHeight="1" thickBot="1">
      <c r="A133" s="261" t="e">
        <f>VLOOKUP(D133,$BA$64:$BC$73,2,0)</f>
        <v>#N/A</v>
      </c>
      <c r="B133" s="262"/>
      <c r="C133" s="262"/>
      <c r="D133" s="289">
        <f>CONCATENATE(C59,M59)</f>
      </c>
      <c r="E133" s="289"/>
      <c r="F133" s="289"/>
      <c r="G133" s="289"/>
      <c r="H133" s="289"/>
      <c r="I133" s="289"/>
      <c r="J133" s="289"/>
      <c r="K133" s="289"/>
      <c r="L133" s="289"/>
      <c r="M133" s="289"/>
      <c r="N133" s="289"/>
      <c r="O133" s="289"/>
      <c r="P133" s="289"/>
      <c r="Q133" s="289"/>
      <c r="R133" s="289"/>
      <c r="S133" s="289"/>
      <c r="T133" s="289"/>
      <c r="U133" s="289"/>
      <c r="V133" s="289"/>
      <c r="W133" s="289"/>
      <c r="X133" s="270">
        <f>AK59</f>
        <v>0</v>
      </c>
      <c r="Y133" s="270"/>
      <c r="Z133" s="270"/>
      <c r="AA133" s="256" t="e">
        <f>VLOOKUP(D133,$BA$64:$BC$73,3,FALSE)</f>
        <v>#N/A</v>
      </c>
      <c r="AB133" s="257"/>
      <c r="AC133" s="257"/>
      <c r="AD133" s="257" t="e">
        <f>X133*AA133</f>
        <v>#N/A</v>
      </c>
      <c r="AE133" s="257"/>
      <c r="AF133" s="257"/>
      <c r="AG133" s="257" t="e">
        <f>ROUND(AD133*0.2,2)</f>
        <v>#N/A</v>
      </c>
      <c r="AH133" s="257"/>
      <c r="AI133" s="257"/>
      <c r="AJ133" s="257" t="e">
        <f>AD133+AG133</f>
        <v>#N/A</v>
      </c>
      <c r="AK133" s="257"/>
      <c r="AL133" s="291"/>
      <c r="AM133" s="13"/>
      <c r="AN133" s="49"/>
      <c r="AO133" s="49"/>
      <c r="AP133" s="49"/>
      <c r="AQ133" s="49"/>
      <c r="AR133" s="49"/>
      <c r="AS133" s="49"/>
      <c r="AT133" s="49"/>
      <c r="AU133" s="49"/>
      <c r="AV133" s="49"/>
      <c r="AW133" s="49"/>
      <c r="AX133" s="49"/>
      <c r="AY133" s="49"/>
      <c r="AZ133" s="49"/>
    </row>
    <row r="134" spans="1:52" ht="15.75" thickBot="1">
      <c r="A134" s="14"/>
      <c r="B134" s="14"/>
      <c r="C134" s="14"/>
      <c r="D134" s="14"/>
      <c r="E134" s="14"/>
      <c r="F134" s="14"/>
      <c r="G134" s="14"/>
      <c r="H134" s="14"/>
      <c r="I134" s="14"/>
      <c r="J134" s="14"/>
      <c r="K134" s="14"/>
      <c r="L134" s="14"/>
      <c r="M134" s="14"/>
      <c r="N134" s="14"/>
      <c r="O134" s="14"/>
      <c r="P134" s="14"/>
      <c r="Q134" s="14"/>
      <c r="R134" s="14"/>
      <c r="S134" s="15"/>
      <c r="T134" s="14"/>
      <c r="U134" s="14"/>
      <c r="V134" s="14"/>
      <c r="W134" s="14"/>
      <c r="X134" s="19" t="s">
        <v>9</v>
      </c>
      <c r="Y134" s="14"/>
      <c r="Z134" s="14"/>
      <c r="AA134" s="35"/>
      <c r="AB134" s="35"/>
      <c r="AC134" s="35"/>
      <c r="AD134" s="222">
        <f>SUMIF(AD129:AF133,"&gt;0",AD129:AF133)</f>
        <v>0</v>
      </c>
      <c r="AE134" s="222"/>
      <c r="AF134" s="222"/>
      <c r="AG134" s="222">
        <f>SUMIF(AG129:AI133,"&gt;0",AG129:AI133)</f>
        <v>0</v>
      </c>
      <c r="AH134" s="222"/>
      <c r="AI134" s="222"/>
      <c r="AJ134" s="222">
        <f>SUMIF(AJ129:AL133,"&gt;0",AJ129:AL133)</f>
        <v>0</v>
      </c>
      <c r="AK134" s="222"/>
      <c r="AL134" s="222"/>
      <c r="AM134" s="13"/>
      <c r="AN134" s="49"/>
      <c r="AO134" s="49"/>
      <c r="AP134" s="49"/>
      <c r="AQ134" s="49"/>
      <c r="AR134" s="49"/>
      <c r="AS134" s="49"/>
      <c r="AT134" s="49"/>
      <c r="AU134" s="49"/>
      <c r="AV134" s="49"/>
      <c r="AW134" s="49"/>
      <c r="AX134" s="49"/>
      <c r="AY134" s="49"/>
      <c r="AZ134" s="49"/>
    </row>
    <row r="135" spans="1:52" ht="15">
      <c r="A135" s="223" t="s">
        <v>58</v>
      </c>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13"/>
      <c r="AN135" s="49"/>
      <c r="AO135" s="49"/>
      <c r="AP135" s="49"/>
      <c r="AQ135" s="49"/>
      <c r="AR135" s="49"/>
      <c r="AS135" s="49"/>
      <c r="AT135" s="49"/>
      <c r="AU135" s="49"/>
      <c r="AV135" s="49"/>
      <c r="AW135" s="49"/>
      <c r="AX135" s="49"/>
      <c r="AY135" s="49"/>
      <c r="AZ135" s="49"/>
    </row>
    <row r="136" spans="1:52" ht="15">
      <c r="A136" s="223" t="s">
        <v>52</v>
      </c>
      <c r="B136" s="223"/>
      <c r="C136" s="223"/>
      <c r="D136" s="223"/>
      <c r="E136" s="223"/>
      <c r="F136" s="223"/>
      <c r="G136" s="223"/>
      <c r="H136" s="238" t="str">
        <f>SUBSTITUTE(PROPER(INDEX(n_4,MID(TEXT(AJ134,n0),1,1)+1)&amp;INDEX(n0x,MID(TEXT(AJ134,n0),2,1)+1,MID(TEXT(AJ134,n0),3,1)+1)&amp;IF(-MID(TEXT(AJ134,n0),1,3),"миллиард"&amp;VLOOKUP(MID(TEXT(AJ134,n0),3,1)*AND(MID(TEXT(AJ134,n0),2,1)-1),мил,2),"")&amp;INDEX(n_4,MID(TEXT(AJ134,n0),4,1)+1)&amp;INDEX(n0x,MID(TEXT(AJ134,n0),5,1)+1,MID(TEXT(AJ134,n0),6,1)+1)&amp;IF(-MID(TEXT(AJ134,n0),4,3),"миллион"&amp;VLOOKUP(MID(TEXT(AJ134,n0),6,1)*AND(MID(TEXT(AJ134,n0),5,1)-1),мил,2),"")&amp;INDEX(n_4,MID(TEXT(AJ134,n0),7,1)+1)&amp;INDEX(n1x,MID(TEXT(AJ134,n0),8,1)+1,MID(TEXT(AJ134,n0),9,1)+1)&amp;IF(-MID(TEXT(AJ134,n0),7,3),VLOOKUP(MID(TEXT(AJ134,n0),9,1)*AND(MID(TEXT(AJ134,n0),8,1)-1),тыс,2),"")&amp;INDEX(n_4,MID(TEXT(AJ134,n0),10,1)+1)&amp;INDEX(n0x,MID(TEXT(AJ134,n0),11,1)+1,MID(TEXT(AJ134,n0),12,1)+1)),"z"," ")&amp;IF(TRUNC(TEXT(AJ134,n0)),"","Ноль ")&amp;"рубл"&amp;VLOOKUP(MOD(MAX(MOD(MID(TEXT(AJ134,n0),11,2)-11,100),9),10),{0,"ь ";1,"я ";4,"ей "},2)&amp;RIGHT(TEXT(AJ134,n0),2)&amp;" копе"&amp;VLOOKUP(MOD(MAX(MOD(RIGHT(TEXT(AJ134,n0),2)-11,100),9),10),{0,"йка";1,"йки";4,"ек"},2)</f>
        <v>Ноль рублей 00 копеек</v>
      </c>
      <c r="I136" s="238"/>
      <c r="J136" s="238"/>
      <c r="K136" s="238"/>
      <c r="L136" s="238"/>
      <c r="M136" s="238"/>
      <c r="N136" s="238"/>
      <c r="O136" s="238"/>
      <c r="P136" s="238"/>
      <c r="Q136" s="238"/>
      <c r="R136" s="238"/>
      <c r="S136" s="238"/>
      <c r="T136" s="238"/>
      <c r="U136" s="238"/>
      <c r="V136" s="238"/>
      <c r="W136" s="238"/>
      <c r="X136" s="238"/>
      <c r="Y136" s="238"/>
      <c r="Z136" s="238"/>
      <c r="AA136" s="238"/>
      <c r="AB136" s="238"/>
      <c r="AC136" s="238"/>
      <c r="AD136" s="238"/>
      <c r="AE136" s="238"/>
      <c r="AF136" s="238"/>
      <c r="AG136" s="238"/>
      <c r="AH136" s="238"/>
      <c r="AI136" s="238"/>
      <c r="AJ136" s="238"/>
      <c r="AK136" s="238"/>
      <c r="AL136" s="238"/>
      <c r="AM136" s="13"/>
      <c r="AN136" s="49"/>
      <c r="AO136" s="49"/>
      <c r="AP136" s="49"/>
      <c r="AQ136" s="49"/>
      <c r="AR136" s="49"/>
      <c r="AS136" s="49"/>
      <c r="AT136" s="49"/>
      <c r="AU136" s="49"/>
      <c r="AV136" s="49"/>
      <c r="AW136" s="49"/>
      <c r="AX136" s="49"/>
      <c r="AY136" s="49"/>
      <c r="AZ136" s="49"/>
    </row>
    <row r="137" spans="1:52" ht="15">
      <c r="A137" s="14" t="s">
        <v>19</v>
      </c>
      <c r="B137" s="14"/>
      <c r="C137" s="14"/>
      <c r="D137" s="14"/>
      <c r="E137" s="14"/>
      <c r="F137" s="14"/>
      <c r="G137" s="14"/>
      <c r="H137" s="221" t="str">
        <f>SUBSTITUTE(PROPER(INDEX(n_4,MID(TEXT(AG134,n0),1,1)+1)&amp;INDEX(n0x,MID(TEXT(AG134,n0),2,1)+1,MID(TEXT(AG134,n0),3,1)+1)&amp;IF(-MID(TEXT(AG134,n0),1,3),"миллиард"&amp;VLOOKUP(MID(TEXT(AG134,n0),3,1)*AND(MID(TEXT(AG134,n0),2,1)-1),мил,2),"")&amp;INDEX(n_4,MID(TEXT(AG134,n0),4,1)+1)&amp;INDEX(n0x,MID(TEXT(AG134,n0),5,1)+1,MID(TEXT(AG134,n0),6,1)+1)&amp;IF(-MID(TEXT(AG134,n0),4,3),"миллион"&amp;VLOOKUP(MID(TEXT(AG134,n0),6,1)*AND(MID(TEXT(AG134,n0),5,1)-1),мил,2),"")&amp;INDEX(n_4,MID(TEXT(AG134,n0),7,1)+1)&amp;INDEX(n1x,MID(TEXT(AG134,n0),8,1)+1,MID(TEXT(AG134,n0),9,1)+1)&amp;IF(-MID(TEXT(AG134,n0),7,3),VLOOKUP(MID(TEXT(AG134,n0),9,1)*AND(MID(TEXT(AG134,n0),8,1)-1),тыс,2),"")&amp;INDEX(n_4,MID(TEXT(AG134,n0),10,1)+1)&amp;INDEX(n0x,MID(TEXT(AG134,n0),11,1)+1,MID(TEXT(AG134,n0),12,1)+1)),"z"," ")&amp;IF(TRUNC(TEXT(AG134,n0)),"","Ноль ")&amp;"рубл"&amp;VLOOKUP(MOD(MAX(MOD(MID(TEXT(AG134,n0),11,2)-11,100),9),10),{0,"ь ";1,"я ";4,"ей "},2)&amp;RIGHT(TEXT(AG134,n0),2)&amp;" копе"&amp;VLOOKUP(MOD(MAX(MOD(RIGHT(TEXT(AG134,n0),2)-11,100),9),10),{0,"йка";1,"йки";4,"ек"},2)</f>
        <v>Ноль рублей 00 копеек</v>
      </c>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13"/>
      <c r="AN137" s="49"/>
      <c r="AO137" s="49"/>
      <c r="AP137" s="49"/>
      <c r="AQ137" s="49"/>
      <c r="AR137" s="49"/>
      <c r="AS137" s="49"/>
      <c r="AT137" s="49"/>
      <c r="AU137" s="49"/>
      <c r="AV137" s="49"/>
      <c r="AW137" s="49"/>
      <c r="AX137" s="49"/>
      <c r="AY137" s="49"/>
      <c r="AZ137" s="49"/>
    </row>
    <row r="138" spans="1:52" ht="24" customHeight="1">
      <c r="A138" s="223" t="s">
        <v>240</v>
      </c>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13"/>
      <c r="AN138" s="49"/>
      <c r="AO138" s="49"/>
      <c r="AP138" s="49"/>
      <c r="AQ138" s="49"/>
      <c r="AR138" s="49"/>
      <c r="AS138" s="49"/>
      <c r="AT138" s="49"/>
      <c r="AU138" s="49"/>
      <c r="AV138" s="49"/>
      <c r="AW138" s="49"/>
      <c r="AX138" s="49"/>
      <c r="AY138" s="49"/>
      <c r="AZ138" s="49"/>
    </row>
    <row r="139" spans="1:52" ht="15" customHeight="1">
      <c r="A139" s="223" t="s">
        <v>59</v>
      </c>
      <c r="B139" s="223"/>
      <c r="C139" s="223"/>
      <c r="D139" s="223"/>
      <c r="E139" s="223"/>
      <c r="F139" s="223"/>
      <c r="G139" s="223"/>
      <c r="H139" s="223"/>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2"/>
      <c r="AE139" s="112"/>
      <c r="AF139" s="112"/>
      <c r="AG139" s="112"/>
      <c r="AH139" s="112"/>
      <c r="AI139" s="112"/>
      <c r="AJ139" s="112"/>
      <c r="AK139" s="112"/>
      <c r="AL139" s="112"/>
      <c r="AM139" s="13"/>
      <c r="AN139" s="49"/>
      <c r="AO139" s="49"/>
      <c r="AP139" s="49"/>
      <c r="AQ139" s="49"/>
      <c r="AR139" s="49"/>
      <c r="AS139" s="49"/>
      <c r="AT139" s="49"/>
      <c r="AU139" s="49"/>
      <c r="AV139" s="49"/>
      <c r="AW139" s="49"/>
      <c r="AX139" s="49"/>
      <c r="AY139" s="49"/>
      <c r="AZ139" s="49"/>
    </row>
    <row r="140" spans="1:52" ht="6" customHeight="1">
      <c r="A140" s="14"/>
      <c r="B140" s="14"/>
      <c r="C140" s="14"/>
      <c r="D140" s="14"/>
      <c r="E140" s="14"/>
      <c r="F140" s="14"/>
      <c r="G140" s="14"/>
      <c r="H140" s="14"/>
      <c r="I140" s="14"/>
      <c r="J140" s="14"/>
      <c r="K140" s="14"/>
      <c r="L140" s="14"/>
      <c r="M140" s="14"/>
      <c r="N140" s="14"/>
      <c r="O140" s="14"/>
      <c r="P140" s="14"/>
      <c r="Q140" s="14"/>
      <c r="R140" s="14"/>
      <c r="S140" s="15"/>
      <c r="T140" s="15"/>
      <c r="U140" s="14"/>
      <c r="V140" s="14"/>
      <c r="W140" s="14"/>
      <c r="X140" s="14"/>
      <c r="Y140" s="14"/>
      <c r="Z140" s="14"/>
      <c r="AA140" s="14"/>
      <c r="AB140" s="14"/>
      <c r="AC140" s="14"/>
      <c r="AD140" s="14"/>
      <c r="AE140" s="14"/>
      <c r="AF140" s="14"/>
      <c r="AG140" s="14"/>
      <c r="AH140" s="14"/>
      <c r="AI140" s="14"/>
      <c r="AJ140" s="14"/>
      <c r="AK140" s="14"/>
      <c r="AL140" s="14"/>
      <c r="AM140" s="13"/>
      <c r="AN140" s="49"/>
      <c r="AO140" s="49"/>
      <c r="AP140" s="49"/>
      <c r="AQ140" s="49"/>
      <c r="AR140" s="49"/>
      <c r="AS140" s="49"/>
      <c r="AT140" s="49"/>
      <c r="AU140" s="49"/>
      <c r="AV140" s="49"/>
      <c r="AW140" s="49"/>
      <c r="AX140" s="49"/>
      <c r="AY140" s="49"/>
      <c r="AZ140" s="49"/>
    </row>
    <row r="141" spans="1:52" ht="8.25" customHeight="1">
      <c r="A141" s="14"/>
      <c r="B141" s="14"/>
      <c r="C141" s="14"/>
      <c r="D141" s="14"/>
      <c r="E141" s="14"/>
      <c r="F141" s="14"/>
      <c r="G141" s="14"/>
      <c r="H141" s="14"/>
      <c r="I141" s="14"/>
      <c r="J141" s="14"/>
      <c r="K141" s="14"/>
      <c r="L141" s="14"/>
      <c r="M141" s="14"/>
      <c r="N141" s="14"/>
      <c r="O141" s="14"/>
      <c r="P141" s="14"/>
      <c r="Q141" s="14"/>
      <c r="R141" s="14"/>
      <c r="S141" s="15"/>
      <c r="T141" s="15"/>
      <c r="U141" s="14"/>
      <c r="V141" s="14"/>
      <c r="W141" s="14"/>
      <c r="X141" s="14"/>
      <c r="Y141" s="14"/>
      <c r="Z141" s="14"/>
      <c r="AA141" s="14"/>
      <c r="AB141" s="14"/>
      <c r="AC141" s="14"/>
      <c r="AD141" s="14"/>
      <c r="AE141" s="14"/>
      <c r="AF141" s="14"/>
      <c r="AG141" s="14"/>
      <c r="AH141" s="14"/>
      <c r="AI141" s="14"/>
      <c r="AJ141" s="14"/>
      <c r="AK141" s="14"/>
      <c r="AL141" s="14"/>
      <c r="AM141" s="13"/>
      <c r="AN141" s="49"/>
      <c r="AO141" s="49"/>
      <c r="AP141" s="49"/>
      <c r="AQ141" s="49"/>
      <c r="AR141" s="49"/>
      <c r="AS141" s="49"/>
      <c r="AT141" s="49"/>
      <c r="AU141" s="49"/>
      <c r="AV141" s="49"/>
      <c r="AW141" s="49"/>
      <c r="AX141" s="49"/>
      <c r="AY141" s="49"/>
      <c r="AZ141" s="49"/>
    </row>
    <row r="142" spans="1:52" ht="15">
      <c r="A142" s="14"/>
      <c r="B142" s="14"/>
      <c r="C142" s="14"/>
      <c r="D142" s="14"/>
      <c r="E142" s="14"/>
      <c r="F142" s="17" t="s">
        <v>0</v>
      </c>
      <c r="G142" s="14"/>
      <c r="H142" s="14"/>
      <c r="I142" s="14"/>
      <c r="J142" s="14"/>
      <c r="K142" s="14"/>
      <c r="L142" s="14"/>
      <c r="M142" s="14"/>
      <c r="N142" s="14"/>
      <c r="O142" s="14"/>
      <c r="P142" s="14"/>
      <c r="Q142" s="14"/>
      <c r="R142" s="14"/>
      <c r="S142" s="15"/>
      <c r="T142" s="15"/>
      <c r="U142" s="14"/>
      <c r="V142" s="14"/>
      <c r="W142" s="14"/>
      <c r="X142" s="14"/>
      <c r="Y142" s="17" t="s">
        <v>1</v>
      </c>
      <c r="Z142" s="14"/>
      <c r="AA142" s="14"/>
      <c r="AB142" s="14"/>
      <c r="AC142" s="14"/>
      <c r="AD142" s="14"/>
      <c r="AE142" s="14"/>
      <c r="AF142" s="14"/>
      <c r="AG142" s="14"/>
      <c r="AH142" s="14"/>
      <c r="AI142" s="14"/>
      <c r="AJ142" s="14"/>
      <c r="AK142" s="14"/>
      <c r="AL142" s="14"/>
      <c r="AM142" s="13"/>
      <c r="AN142" s="49"/>
      <c r="AO142" s="49"/>
      <c r="AP142" s="49"/>
      <c r="AQ142" s="49"/>
      <c r="AR142" s="49"/>
      <c r="AS142" s="49"/>
      <c r="AT142" s="49"/>
      <c r="AU142" s="49"/>
      <c r="AV142" s="49"/>
      <c r="AW142" s="49"/>
      <c r="AX142" s="49"/>
      <c r="AY142" s="49"/>
      <c r="AZ142" s="49"/>
    </row>
    <row r="143" spans="1:52" ht="15">
      <c r="A143" s="184" t="str">
        <f>T102</f>
        <v>Начальник Брестского областного 
управления Госпромнадзора
___________________________ И.Г.Калишук</v>
      </c>
      <c r="B143" s="184"/>
      <c r="C143" s="184"/>
      <c r="D143" s="184"/>
      <c r="E143" s="184"/>
      <c r="F143" s="184"/>
      <c r="G143" s="184"/>
      <c r="H143" s="184"/>
      <c r="I143" s="184"/>
      <c r="J143" s="184"/>
      <c r="K143" s="184"/>
      <c r="L143" s="184"/>
      <c r="M143" s="184"/>
      <c r="N143" s="184"/>
      <c r="O143" s="184"/>
      <c r="P143" s="184"/>
      <c r="Q143" s="184"/>
      <c r="R143" s="184"/>
      <c r="S143" s="184"/>
      <c r="T143" s="15"/>
      <c r="U143" s="14"/>
      <c r="V143" s="265">
        <f>A102</f>
        <v>0</v>
      </c>
      <c r="W143" s="265"/>
      <c r="X143" s="265"/>
      <c r="Y143" s="265"/>
      <c r="Z143" s="265"/>
      <c r="AA143" s="265"/>
      <c r="AB143" s="265"/>
      <c r="AC143" s="265"/>
      <c r="AD143" s="265"/>
      <c r="AE143" s="265"/>
      <c r="AF143" s="265"/>
      <c r="AG143" s="265"/>
      <c r="AH143" s="265"/>
      <c r="AI143" s="265"/>
      <c r="AJ143" s="265"/>
      <c r="AK143" s="265"/>
      <c r="AL143" s="265"/>
      <c r="AM143" s="13"/>
      <c r="AN143" s="49"/>
      <c r="AO143" s="49"/>
      <c r="AP143" s="49"/>
      <c r="AQ143" s="49"/>
      <c r="AR143" s="49"/>
      <c r="AS143" s="49"/>
      <c r="AT143" s="49"/>
      <c r="AU143" s="49"/>
      <c r="AV143" s="49"/>
      <c r="AW143" s="49"/>
      <c r="AX143" s="49"/>
      <c r="AY143" s="49"/>
      <c r="AZ143" s="49"/>
    </row>
    <row r="144" spans="1:52" ht="15">
      <c r="A144" s="184"/>
      <c r="B144" s="184"/>
      <c r="C144" s="184"/>
      <c r="D144" s="184"/>
      <c r="E144" s="184"/>
      <c r="F144" s="184"/>
      <c r="G144" s="184"/>
      <c r="H144" s="184"/>
      <c r="I144" s="184"/>
      <c r="J144" s="184"/>
      <c r="K144" s="184"/>
      <c r="L144" s="184"/>
      <c r="M144" s="184"/>
      <c r="N144" s="184"/>
      <c r="O144" s="184"/>
      <c r="P144" s="184"/>
      <c r="Q144" s="184"/>
      <c r="R144" s="184"/>
      <c r="S144" s="184"/>
      <c r="T144" s="15"/>
      <c r="U144" s="14"/>
      <c r="V144" s="266"/>
      <c r="W144" s="266"/>
      <c r="X144" s="266"/>
      <c r="Y144" s="266"/>
      <c r="Z144" s="266"/>
      <c r="AA144" s="266"/>
      <c r="AB144" s="266"/>
      <c r="AC144" s="266"/>
      <c r="AD144" s="266"/>
      <c r="AE144" s="266"/>
      <c r="AF144" s="266"/>
      <c r="AG144" s="266"/>
      <c r="AH144" s="266"/>
      <c r="AI144" s="266"/>
      <c r="AJ144" s="266"/>
      <c r="AK144" s="266"/>
      <c r="AL144" s="266"/>
      <c r="AM144" s="13"/>
      <c r="AN144" s="49"/>
      <c r="AO144" s="49"/>
      <c r="AP144" s="49"/>
      <c r="AQ144" s="49"/>
      <c r="AR144" s="49"/>
      <c r="AS144" s="49"/>
      <c r="AT144" s="49"/>
      <c r="AU144" s="49"/>
      <c r="AV144" s="49"/>
      <c r="AW144" s="49"/>
      <c r="AX144" s="49"/>
      <c r="AY144" s="49"/>
      <c r="AZ144" s="49"/>
    </row>
    <row r="145" spans="1:52" ht="32.25" customHeight="1">
      <c r="A145" s="184"/>
      <c r="B145" s="184"/>
      <c r="C145" s="184"/>
      <c r="D145" s="184"/>
      <c r="E145" s="184"/>
      <c r="F145" s="184"/>
      <c r="G145" s="184"/>
      <c r="H145" s="184"/>
      <c r="I145" s="184"/>
      <c r="J145" s="184"/>
      <c r="K145" s="184"/>
      <c r="L145" s="184"/>
      <c r="M145" s="184"/>
      <c r="N145" s="184"/>
      <c r="O145" s="184"/>
      <c r="P145" s="184"/>
      <c r="Q145" s="184"/>
      <c r="R145" s="184"/>
      <c r="S145" s="184"/>
      <c r="T145" s="15"/>
      <c r="U145" s="14"/>
      <c r="V145" s="14"/>
      <c r="W145" s="14"/>
      <c r="X145" s="14"/>
      <c r="Y145" s="14"/>
      <c r="Z145" s="14"/>
      <c r="AA145" s="37" t="s">
        <v>60</v>
      </c>
      <c r="AB145" s="14"/>
      <c r="AC145" s="14"/>
      <c r="AD145" s="14"/>
      <c r="AE145" s="14"/>
      <c r="AF145" s="14"/>
      <c r="AG145" s="14"/>
      <c r="AH145" s="14"/>
      <c r="AI145" s="14"/>
      <c r="AJ145" s="14"/>
      <c r="AK145" s="14"/>
      <c r="AL145" s="14"/>
      <c r="AM145" s="13"/>
      <c r="AN145" s="49"/>
      <c r="AO145" s="49"/>
      <c r="AP145" s="49"/>
      <c r="AQ145" s="49"/>
      <c r="AR145" s="49"/>
      <c r="AS145" s="49"/>
      <c r="AT145" s="49"/>
      <c r="AU145" s="49"/>
      <c r="AV145" s="49"/>
      <c r="AW145" s="49"/>
      <c r="AX145" s="49"/>
      <c r="AY145" s="49"/>
      <c r="AZ145" s="49"/>
    </row>
    <row r="146" spans="1:52" ht="15">
      <c r="A146" s="184"/>
      <c r="B146" s="184"/>
      <c r="C146" s="184"/>
      <c r="D146" s="184"/>
      <c r="E146" s="184"/>
      <c r="F146" s="184"/>
      <c r="G146" s="184"/>
      <c r="H146" s="184"/>
      <c r="I146" s="184"/>
      <c r="J146" s="184"/>
      <c r="K146" s="184"/>
      <c r="L146" s="184"/>
      <c r="M146" s="184"/>
      <c r="N146" s="184"/>
      <c r="O146" s="184"/>
      <c r="P146" s="184"/>
      <c r="Q146" s="184"/>
      <c r="R146" s="184"/>
      <c r="S146" s="184"/>
      <c r="T146" s="15"/>
      <c r="U146" s="14"/>
      <c r="V146" s="263"/>
      <c r="W146" s="263"/>
      <c r="X146" s="263"/>
      <c r="Y146" s="263"/>
      <c r="Z146" s="263"/>
      <c r="AA146" s="263"/>
      <c r="AB146" s="263"/>
      <c r="AC146" s="263"/>
      <c r="AD146" s="264">
        <f>K105</f>
        <v>0</v>
      </c>
      <c r="AE146" s="264"/>
      <c r="AF146" s="264"/>
      <c r="AG146" s="264"/>
      <c r="AH146" s="264"/>
      <c r="AI146" s="264"/>
      <c r="AJ146" s="264"/>
      <c r="AK146" s="264"/>
      <c r="AL146" s="264"/>
      <c r="AM146" s="13"/>
      <c r="AN146" s="49"/>
      <c r="AO146" s="49"/>
      <c r="AP146" s="49"/>
      <c r="AQ146" s="49"/>
      <c r="AR146" s="49"/>
      <c r="AS146" s="49"/>
      <c r="AT146" s="49"/>
      <c r="AU146" s="49"/>
      <c r="AV146" s="49"/>
      <c r="AW146" s="49"/>
      <c r="AX146" s="49"/>
      <c r="AY146" s="49"/>
      <c r="AZ146" s="49"/>
    </row>
    <row r="147" spans="1:52" ht="15">
      <c r="A147" s="14"/>
      <c r="B147" s="14"/>
      <c r="C147" s="14"/>
      <c r="D147" s="14"/>
      <c r="E147" s="14"/>
      <c r="F147" s="14"/>
      <c r="G147" s="14"/>
      <c r="H147" s="14"/>
      <c r="I147" s="14"/>
      <c r="J147" s="14"/>
      <c r="K147" s="14"/>
      <c r="L147" s="14"/>
      <c r="M147" s="14"/>
      <c r="N147" s="14"/>
      <c r="O147" s="14"/>
      <c r="P147" s="14"/>
      <c r="Q147" s="14"/>
      <c r="R147" s="14"/>
      <c r="S147" s="15"/>
      <c r="T147" s="15"/>
      <c r="U147" s="14"/>
      <c r="V147" s="14" t="s">
        <v>11</v>
      </c>
      <c r="W147" s="14"/>
      <c r="X147" s="14"/>
      <c r="Y147" s="14"/>
      <c r="Z147" s="14"/>
      <c r="AA147" s="14"/>
      <c r="AB147" s="14"/>
      <c r="AC147" s="14"/>
      <c r="AD147" s="14"/>
      <c r="AE147" s="14"/>
      <c r="AF147" s="14"/>
      <c r="AG147" s="36" t="s">
        <v>37</v>
      </c>
      <c r="AH147" s="14"/>
      <c r="AI147" s="14"/>
      <c r="AJ147" s="14"/>
      <c r="AK147" s="14"/>
      <c r="AL147" s="14"/>
      <c r="AM147" s="13"/>
      <c r="AN147" s="49"/>
      <c r="AO147" s="49"/>
      <c r="AP147" s="49"/>
      <c r="AQ147" s="49"/>
      <c r="AR147" s="49"/>
      <c r="AS147" s="49"/>
      <c r="AT147" s="49"/>
      <c r="AU147" s="49"/>
      <c r="AV147" s="49"/>
      <c r="AW147" s="49"/>
      <c r="AX147" s="49"/>
      <c r="AY147" s="49"/>
      <c r="AZ147" s="49"/>
    </row>
    <row r="148" spans="1:52" ht="36" customHeight="1">
      <c r="A148" s="14"/>
      <c r="B148" s="14"/>
      <c r="C148" s="14"/>
      <c r="D148" s="14"/>
      <c r="E148" s="14" t="s">
        <v>12</v>
      </c>
      <c r="F148" s="14"/>
      <c r="G148" s="14"/>
      <c r="H148" s="14"/>
      <c r="I148" s="14"/>
      <c r="J148" s="14"/>
      <c r="K148" s="14"/>
      <c r="L148" s="14"/>
      <c r="M148" s="14"/>
      <c r="N148" s="14"/>
      <c r="O148" s="14"/>
      <c r="P148" s="14"/>
      <c r="Q148" s="14"/>
      <c r="R148" s="14"/>
      <c r="S148" s="15"/>
      <c r="T148" s="15"/>
      <c r="U148" s="14"/>
      <c r="V148" s="14"/>
      <c r="W148" s="14"/>
      <c r="X148" s="14"/>
      <c r="Y148" s="14"/>
      <c r="Z148" s="41"/>
      <c r="AA148" s="14"/>
      <c r="AB148" s="14" t="s">
        <v>12</v>
      </c>
      <c r="AC148" s="14"/>
      <c r="AD148" s="14"/>
      <c r="AE148" s="14"/>
      <c r="AF148" s="14"/>
      <c r="AG148" s="14"/>
      <c r="AH148" s="14"/>
      <c r="AI148" s="14"/>
      <c r="AJ148" s="14"/>
      <c r="AK148" s="14"/>
      <c r="AL148" s="14"/>
      <c r="AM148" s="13"/>
      <c r="AN148" s="49"/>
      <c r="AO148" s="49"/>
      <c r="AP148" s="49"/>
      <c r="AQ148" s="49"/>
      <c r="AR148" s="49"/>
      <c r="AS148" s="49"/>
      <c r="AT148" s="49"/>
      <c r="AU148" s="49"/>
      <c r="AV148" s="49"/>
      <c r="AW148" s="49"/>
      <c r="AX148" s="49"/>
      <c r="AY148" s="49"/>
      <c r="AZ148" s="49"/>
    </row>
    <row r="149" spans="1:52" ht="12" customHeight="1">
      <c r="A149" s="235"/>
      <c r="B149" s="235"/>
      <c r="C149" s="235"/>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49"/>
      <c r="AO149" s="49"/>
      <c r="AP149" s="49"/>
      <c r="AQ149" s="49"/>
      <c r="AR149" s="49"/>
      <c r="AS149" s="49"/>
      <c r="AT149" s="49"/>
      <c r="AU149" s="49"/>
      <c r="AV149" s="49"/>
      <c r="AW149" s="49"/>
      <c r="AX149" s="49"/>
      <c r="AY149" s="49"/>
      <c r="AZ149" s="49"/>
    </row>
    <row r="150" spans="1:52" ht="6" customHeight="1">
      <c r="A150" s="14"/>
      <c r="B150" s="14"/>
      <c r="C150" s="14"/>
      <c r="D150" s="14"/>
      <c r="E150" s="14"/>
      <c r="F150" s="14"/>
      <c r="G150" s="14"/>
      <c r="H150" s="14"/>
      <c r="I150" s="14"/>
      <c r="J150" s="14"/>
      <c r="K150" s="14"/>
      <c r="L150" s="14"/>
      <c r="M150" s="14"/>
      <c r="N150" s="14"/>
      <c r="O150" s="14"/>
      <c r="P150" s="14"/>
      <c r="Q150" s="14"/>
      <c r="R150" s="14"/>
      <c r="S150" s="15"/>
      <c r="T150" s="15"/>
      <c r="U150" s="14"/>
      <c r="V150" s="14"/>
      <c r="W150" s="14"/>
      <c r="X150" s="14"/>
      <c r="Y150" s="14"/>
      <c r="Z150" s="14"/>
      <c r="AA150" s="14"/>
      <c r="AB150" s="14"/>
      <c r="AC150" s="14"/>
      <c r="AD150" s="14"/>
      <c r="AE150" s="14"/>
      <c r="AF150" s="14"/>
      <c r="AG150" s="14"/>
      <c r="AH150" s="14"/>
      <c r="AI150" s="14"/>
      <c r="AJ150" s="14"/>
      <c r="AK150" s="14"/>
      <c r="AL150" s="14"/>
      <c r="AM150" s="13"/>
      <c r="AN150" s="49"/>
      <c r="AO150" s="49"/>
      <c r="AP150" s="49"/>
      <c r="AQ150" s="49"/>
      <c r="AR150" s="49"/>
      <c r="AS150" s="49"/>
      <c r="AT150" s="49"/>
      <c r="AU150" s="49"/>
      <c r="AV150" s="49"/>
      <c r="AW150" s="49"/>
      <c r="AX150" s="49"/>
      <c r="AY150" s="49"/>
      <c r="AZ150" s="49"/>
    </row>
    <row r="151" spans="1:52" ht="10.5" customHeight="1">
      <c r="A151" s="14"/>
      <c r="B151" s="14"/>
      <c r="C151" s="14"/>
      <c r="D151" s="14"/>
      <c r="E151" s="14"/>
      <c r="F151" s="14"/>
      <c r="G151" s="14"/>
      <c r="H151" s="14"/>
      <c r="I151" s="14"/>
      <c r="J151" s="14"/>
      <c r="K151" s="14"/>
      <c r="L151" s="14"/>
      <c r="M151" s="14"/>
      <c r="N151" s="14"/>
      <c r="O151" s="14"/>
      <c r="P151" s="14"/>
      <c r="Q151" s="14"/>
      <c r="R151" s="14"/>
      <c r="S151" s="15"/>
      <c r="T151" s="15"/>
      <c r="U151" s="14"/>
      <c r="V151" s="14"/>
      <c r="W151" s="14"/>
      <c r="X151" s="14"/>
      <c r="Y151" s="14"/>
      <c r="Z151" s="14"/>
      <c r="AA151" s="14"/>
      <c r="AB151" s="14"/>
      <c r="AC151" s="14"/>
      <c r="AD151" s="14"/>
      <c r="AE151" s="14"/>
      <c r="AF151" s="14"/>
      <c r="AG151" s="14"/>
      <c r="AH151" s="14"/>
      <c r="AI151" s="14"/>
      <c r="AJ151" s="14"/>
      <c r="AK151" s="14"/>
      <c r="AL151" s="14"/>
      <c r="AM151" s="13"/>
      <c r="AN151" s="49"/>
      <c r="AO151" s="49"/>
      <c r="AP151" s="49"/>
      <c r="AQ151" s="49"/>
      <c r="AR151" s="49"/>
      <c r="AS151" s="49"/>
      <c r="AT151" s="49"/>
      <c r="AU151" s="49"/>
      <c r="AV151" s="49"/>
      <c r="AW151" s="49"/>
      <c r="AX151" s="49"/>
      <c r="AY151" s="49"/>
      <c r="AZ151" s="49"/>
    </row>
    <row r="152" spans="1:52" ht="20.25" customHeight="1">
      <c r="A152" s="245" t="s">
        <v>274</v>
      </c>
      <c r="B152" s="245"/>
      <c r="C152" s="245"/>
      <c r="D152" s="245"/>
      <c r="E152" s="245"/>
      <c r="F152" s="245"/>
      <c r="G152" s="245"/>
      <c r="H152" s="245"/>
      <c r="I152" s="245"/>
      <c r="J152" s="245"/>
      <c r="K152" s="245"/>
      <c r="L152" s="245"/>
      <c r="M152" s="245"/>
      <c r="N152" s="245"/>
      <c r="O152" s="245"/>
      <c r="P152" s="15"/>
      <c r="Q152" s="15"/>
      <c r="R152" s="15"/>
      <c r="S152" s="15"/>
      <c r="T152" s="15"/>
      <c r="U152" s="14"/>
      <c r="V152" s="14"/>
      <c r="W152" s="17" t="s">
        <v>22</v>
      </c>
      <c r="X152" s="14"/>
      <c r="Y152" s="14"/>
      <c r="Z152" s="14"/>
      <c r="AA152" s="14"/>
      <c r="AB152" s="14"/>
      <c r="AC152" s="14"/>
      <c r="AD152" s="14"/>
      <c r="AE152" s="14"/>
      <c r="AF152" s="241" t="str">
        <f>V39</f>
        <v>ТО/Л</v>
      </c>
      <c r="AG152" s="241"/>
      <c r="AH152" s="241"/>
      <c r="AI152" s="241"/>
      <c r="AJ152" s="241"/>
      <c r="AK152" s="241"/>
      <c r="AL152" s="241"/>
      <c r="AM152" s="13"/>
      <c r="AN152" s="49"/>
      <c r="AO152" s="49"/>
      <c r="AP152" s="49"/>
      <c r="AQ152" s="49"/>
      <c r="AR152" s="49"/>
      <c r="AS152" s="49"/>
      <c r="AT152" s="49"/>
      <c r="AU152" s="49"/>
      <c r="AV152" s="49"/>
      <c r="AW152" s="49"/>
      <c r="AX152" s="49"/>
      <c r="AY152" s="49"/>
      <c r="AZ152" s="49"/>
    </row>
    <row r="153" spans="1:52" ht="36" customHeight="1">
      <c r="A153" s="296" t="str">
        <f>A111</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53" s="296"/>
      <c r="C153" s="296"/>
      <c r="D153" s="296"/>
      <c r="E153" s="296"/>
      <c r="F153" s="296"/>
      <c r="G153" s="296"/>
      <c r="H153" s="296"/>
      <c r="I153" s="296"/>
      <c r="J153" s="296"/>
      <c r="K153" s="296"/>
      <c r="L153" s="296"/>
      <c r="M153" s="296"/>
      <c r="N153" s="296"/>
      <c r="O153" s="296"/>
      <c r="P153" s="296"/>
      <c r="Q153" s="15"/>
      <c r="R153" s="14"/>
      <c r="S153" s="15"/>
      <c r="T153" s="15"/>
      <c r="U153" s="14"/>
      <c r="V153" s="14"/>
      <c r="W153" s="14"/>
      <c r="X153" s="14"/>
      <c r="Y153" s="14"/>
      <c r="Z153" s="14"/>
      <c r="AA153" s="14"/>
      <c r="AB153" s="14"/>
      <c r="AC153" s="14"/>
      <c r="AD153" s="14"/>
      <c r="AE153" s="17" t="s">
        <v>6</v>
      </c>
      <c r="AF153" s="234">
        <f>AD41</f>
        <v>0</v>
      </c>
      <c r="AG153" s="234"/>
      <c r="AH153" s="234"/>
      <c r="AI153" s="234"/>
      <c r="AJ153" s="234"/>
      <c r="AK153" s="234"/>
      <c r="AL153" s="45" t="s">
        <v>5</v>
      </c>
      <c r="AM153" s="13"/>
      <c r="AN153" s="49"/>
      <c r="AO153" s="49"/>
      <c r="AP153" s="49"/>
      <c r="AQ153" s="49"/>
      <c r="AR153" s="49"/>
      <c r="AS153" s="49"/>
      <c r="AT153" s="49"/>
      <c r="AU153" s="49"/>
      <c r="AV153" s="49"/>
      <c r="AW153" s="49"/>
      <c r="AX153" s="49"/>
      <c r="AY153" s="49"/>
      <c r="AZ153" s="49"/>
    </row>
    <row r="154" spans="1:52" ht="48.75" customHeight="1">
      <c r="A154" s="296"/>
      <c r="B154" s="296"/>
      <c r="C154" s="296"/>
      <c r="D154" s="296"/>
      <c r="E154" s="296"/>
      <c r="F154" s="296"/>
      <c r="G154" s="296"/>
      <c r="H154" s="296"/>
      <c r="I154" s="296"/>
      <c r="J154" s="296"/>
      <c r="K154" s="296"/>
      <c r="L154" s="296"/>
      <c r="M154" s="296"/>
      <c r="N154" s="296"/>
      <c r="O154" s="296"/>
      <c r="P154" s="296"/>
      <c r="Q154" s="15"/>
      <c r="R154" s="14"/>
      <c r="S154" s="15"/>
      <c r="T154" s="15"/>
      <c r="U154" s="14"/>
      <c r="V154" s="14"/>
      <c r="W154" s="14"/>
      <c r="X154" s="14"/>
      <c r="Y154" s="14"/>
      <c r="Z154" s="14"/>
      <c r="AA154" s="14"/>
      <c r="AB154" s="14"/>
      <c r="AC154" s="14"/>
      <c r="AD154" s="14"/>
      <c r="AE154" s="14"/>
      <c r="AF154" s="14"/>
      <c r="AG154" s="14"/>
      <c r="AH154" s="14"/>
      <c r="AI154" s="14"/>
      <c r="AJ154" s="14"/>
      <c r="AK154" s="14"/>
      <c r="AL154" s="14"/>
      <c r="AM154" s="13"/>
      <c r="AN154" s="49"/>
      <c r="AO154" s="49"/>
      <c r="AP154" s="49"/>
      <c r="AQ154" s="49"/>
      <c r="AR154" s="49"/>
      <c r="AS154" s="49"/>
      <c r="AT154" s="49"/>
      <c r="AU154" s="49"/>
      <c r="AV154" s="49"/>
      <c r="AW154" s="49"/>
      <c r="AX154" s="49"/>
      <c r="AY154" s="49"/>
      <c r="AZ154" s="49"/>
    </row>
    <row r="155" spans="1:52" ht="36" customHeight="1">
      <c r="A155" s="296"/>
      <c r="B155" s="296"/>
      <c r="C155" s="296"/>
      <c r="D155" s="296"/>
      <c r="E155" s="296"/>
      <c r="F155" s="296"/>
      <c r="G155" s="296"/>
      <c r="H155" s="296"/>
      <c r="I155" s="296"/>
      <c r="J155" s="296"/>
      <c r="K155" s="296"/>
      <c r="L155" s="296"/>
      <c r="M155" s="296"/>
      <c r="N155" s="296"/>
      <c r="O155" s="296"/>
      <c r="P155" s="296"/>
      <c r="Q155" s="15"/>
      <c r="R155" s="14"/>
      <c r="S155" s="15"/>
      <c r="T155" s="15"/>
      <c r="U155" s="14"/>
      <c r="V155" s="14"/>
      <c r="W155" s="14"/>
      <c r="X155" s="14"/>
      <c r="Y155" s="14"/>
      <c r="Z155" s="14"/>
      <c r="AA155" s="14"/>
      <c r="AB155" s="14"/>
      <c r="AC155" s="14"/>
      <c r="AD155" s="14"/>
      <c r="AE155" s="14"/>
      <c r="AF155" s="14"/>
      <c r="AG155" s="14"/>
      <c r="AH155" s="14"/>
      <c r="AI155" s="14"/>
      <c r="AJ155" s="14"/>
      <c r="AK155" s="14"/>
      <c r="AL155" s="14"/>
      <c r="AM155" s="13"/>
      <c r="AN155" s="49"/>
      <c r="AO155" s="49"/>
      <c r="AP155" s="49"/>
      <c r="AQ155" s="49"/>
      <c r="AR155" s="49"/>
      <c r="AS155" s="49"/>
      <c r="AT155" s="49"/>
      <c r="AU155" s="49"/>
      <c r="AV155" s="49"/>
      <c r="AW155" s="49"/>
      <c r="AX155" s="49"/>
      <c r="AY155" s="49"/>
      <c r="AZ155" s="49"/>
    </row>
    <row r="156" spans="1:52" ht="27.75" customHeight="1">
      <c r="A156" s="296"/>
      <c r="B156" s="296"/>
      <c r="C156" s="296"/>
      <c r="D156" s="296"/>
      <c r="E156" s="296"/>
      <c r="F156" s="296"/>
      <c r="G156" s="296"/>
      <c r="H156" s="296"/>
      <c r="I156" s="296"/>
      <c r="J156" s="296"/>
      <c r="K156" s="296"/>
      <c r="L156" s="296"/>
      <c r="M156" s="296"/>
      <c r="N156" s="296"/>
      <c r="O156" s="296"/>
      <c r="P156" s="296"/>
      <c r="Q156" s="15"/>
      <c r="R156" s="14"/>
      <c r="S156" s="15"/>
      <c r="T156" s="15"/>
      <c r="U156" s="14"/>
      <c r="V156" s="14"/>
      <c r="W156" s="14"/>
      <c r="X156" s="14"/>
      <c r="Y156" s="14"/>
      <c r="Z156" s="14"/>
      <c r="AA156" s="14"/>
      <c r="AB156" s="14"/>
      <c r="AC156" s="14"/>
      <c r="AD156" s="14"/>
      <c r="AE156" s="14"/>
      <c r="AF156" s="14"/>
      <c r="AG156" s="14"/>
      <c r="AH156" s="14"/>
      <c r="AI156" s="14"/>
      <c r="AJ156" s="14"/>
      <c r="AK156" s="14"/>
      <c r="AL156" s="14"/>
      <c r="AM156" s="13"/>
      <c r="AN156" s="49"/>
      <c r="AO156" s="49"/>
      <c r="AP156" s="49"/>
      <c r="AQ156" s="49"/>
      <c r="AR156" s="49"/>
      <c r="AS156" s="49"/>
      <c r="AT156" s="49"/>
      <c r="AU156" s="49"/>
      <c r="AV156" s="49"/>
      <c r="AW156" s="49"/>
      <c r="AX156" s="49"/>
      <c r="AY156" s="49"/>
      <c r="AZ156" s="49"/>
    </row>
    <row r="157" spans="1:52" ht="7.5" customHeight="1">
      <c r="A157" s="296"/>
      <c r="B157" s="296"/>
      <c r="C157" s="296"/>
      <c r="D157" s="296"/>
      <c r="E157" s="296"/>
      <c r="F157" s="296"/>
      <c r="G157" s="296"/>
      <c r="H157" s="296"/>
      <c r="I157" s="296"/>
      <c r="J157" s="296"/>
      <c r="K157" s="296"/>
      <c r="L157" s="296"/>
      <c r="M157" s="296"/>
      <c r="N157" s="296"/>
      <c r="O157" s="296"/>
      <c r="P157" s="296"/>
      <c r="Q157" s="15"/>
      <c r="R157" s="14"/>
      <c r="S157" s="15"/>
      <c r="T157" s="15"/>
      <c r="U157" s="14"/>
      <c r="V157" s="14"/>
      <c r="W157" s="44"/>
      <c r="X157" s="14"/>
      <c r="Y157" s="14"/>
      <c r="Z157" s="14"/>
      <c r="AA157" s="14"/>
      <c r="AB157" s="14"/>
      <c r="AC157" s="14"/>
      <c r="AD157" s="14"/>
      <c r="AE157" s="14"/>
      <c r="AF157" s="14"/>
      <c r="AG157" s="14"/>
      <c r="AH157" s="14"/>
      <c r="AI157" s="14"/>
      <c r="AJ157" s="14"/>
      <c r="AK157" s="14"/>
      <c r="AL157" s="14"/>
      <c r="AM157" s="13"/>
      <c r="AN157" s="49"/>
      <c r="AO157" s="49"/>
      <c r="AP157" s="49"/>
      <c r="AQ157" s="49"/>
      <c r="AR157" s="49"/>
      <c r="AS157" s="49"/>
      <c r="AT157" s="49"/>
      <c r="AU157" s="49"/>
      <c r="AV157" s="49"/>
      <c r="AW157" s="49"/>
      <c r="AX157" s="49"/>
      <c r="AY157" s="49"/>
      <c r="AZ157" s="49"/>
    </row>
    <row r="158" spans="1:52" ht="3.75" customHeight="1">
      <c r="A158" s="15"/>
      <c r="B158" s="15"/>
      <c r="C158" s="15"/>
      <c r="D158" s="15"/>
      <c r="E158" s="15"/>
      <c r="F158" s="15"/>
      <c r="G158" s="15"/>
      <c r="H158" s="15"/>
      <c r="I158" s="15"/>
      <c r="J158" s="15"/>
      <c r="K158" s="15"/>
      <c r="L158" s="15"/>
      <c r="M158" s="15"/>
      <c r="N158" s="15"/>
      <c r="O158" s="15"/>
      <c r="P158" s="15"/>
      <c r="Q158" s="15"/>
      <c r="R158" s="15"/>
      <c r="S158" s="15"/>
      <c r="T158" s="15"/>
      <c r="U158" s="14"/>
      <c r="V158" s="14"/>
      <c r="W158" s="14"/>
      <c r="X158" s="14"/>
      <c r="Y158" s="14"/>
      <c r="Z158" s="14"/>
      <c r="AA158" s="14"/>
      <c r="AB158" s="14"/>
      <c r="AC158" s="14"/>
      <c r="AD158" s="14"/>
      <c r="AE158" s="14"/>
      <c r="AF158" s="14"/>
      <c r="AG158" s="14"/>
      <c r="AH158" s="14"/>
      <c r="AI158" s="14"/>
      <c r="AJ158" s="14"/>
      <c r="AK158" s="14"/>
      <c r="AL158" s="14"/>
      <c r="AM158" s="13"/>
      <c r="AN158" s="49"/>
      <c r="AO158" s="49"/>
      <c r="AP158" s="49"/>
      <c r="AQ158" s="49"/>
      <c r="AR158" s="49"/>
      <c r="AS158" s="49"/>
      <c r="AT158" s="49"/>
      <c r="AU158" s="49"/>
      <c r="AV158" s="49"/>
      <c r="AW158" s="49"/>
      <c r="AX158" s="49"/>
      <c r="AY158" s="49"/>
      <c r="AZ158" s="49"/>
    </row>
    <row r="159" spans="2:52" ht="13.5" customHeight="1">
      <c r="B159" s="15"/>
      <c r="C159" s="15"/>
      <c r="D159" s="15"/>
      <c r="E159" s="15"/>
      <c r="F159" s="15"/>
      <c r="G159" s="15"/>
      <c r="H159" s="15"/>
      <c r="I159" s="15"/>
      <c r="J159" s="15"/>
      <c r="K159" s="15"/>
      <c r="L159" s="15"/>
      <c r="M159" s="15"/>
      <c r="N159" s="15"/>
      <c r="O159" s="15"/>
      <c r="P159" s="15"/>
      <c r="Q159" s="15"/>
      <c r="R159" s="15"/>
      <c r="S159" s="15"/>
      <c r="T159" s="15"/>
      <c r="U159" s="15"/>
      <c r="V159" s="15"/>
      <c r="W159" s="14"/>
      <c r="X159" s="14"/>
      <c r="Y159" s="14"/>
      <c r="Z159" s="14"/>
      <c r="AA159" s="14"/>
      <c r="AB159" s="14"/>
      <c r="AC159" s="14"/>
      <c r="AD159" s="14"/>
      <c r="AE159" s="14"/>
      <c r="AF159" s="14"/>
      <c r="AG159" s="14"/>
      <c r="AH159" s="14"/>
      <c r="AI159" s="14"/>
      <c r="AJ159" s="14"/>
      <c r="AK159" s="14"/>
      <c r="AL159" s="14"/>
      <c r="AM159" s="13"/>
      <c r="AN159" s="49"/>
      <c r="AO159" s="49"/>
      <c r="AP159" s="49"/>
      <c r="AQ159" s="49"/>
      <c r="AR159" s="49"/>
      <c r="AS159" s="49"/>
      <c r="AT159" s="49"/>
      <c r="AU159" s="49"/>
      <c r="AV159" s="49"/>
      <c r="AW159" s="49"/>
      <c r="AX159" s="49"/>
      <c r="AY159" s="49"/>
      <c r="AZ159" s="49"/>
    </row>
    <row r="160" spans="1:52" ht="7.5" customHeight="1">
      <c r="A160" s="14"/>
      <c r="B160" s="14"/>
      <c r="C160" s="14"/>
      <c r="D160" s="14"/>
      <c r="E160" s="14"/>
      <c r="F160" s="14"/>
      <c r="G160" s="14"/>
      <c r="H160" s="14"/>
      <c r="I160" s="14"/>
      <c r="J160" s="14"/>
      <c r="K160" s="14"/>
      <c r="L160" s="14"/>
      <c r="M160" s="14"/>
      <c r="N160" s="14"/>
      <c r="O160" s="14"/>
      <c r="P160" s="14"/>
      <c r="Q160" s="14"/>
      <c r="R160" s="14"/>
      <c r="S160" s="15"/>
      <c r="T160" s="15"/>
      <c r="U160" s="14"/>
      <c r="V160" s="14"/>
      <c r="W160" s="14"/>
      <c r="X160" s="14"/>
      <c r="Y160" s="14"/>
      <c r="Z160" s="14"/>
      <c r="AA160" s="14"/>
      <c r="AB160" s="14"/>
      <c r="AC160" s="14"/>
      <c r="AD160" s="14"/>
      <c r="AE160" s="14"/>
      <c r="AF160" s="14"/>
      <c r="AG160" s="14"/>
      <c r="AH160" s="14"/>
      <c r="AI160" s="14"/>
      <c r="AJ160" s="14"/>
      <c r="AK160" s="14"/>
      <c r="AL160" s="14"/>
      <c r="AM160" s="13"/>
      <c r="AN160" s="49"/>
      <c r="AO160" s="49"/>
      <c r="AP160" s="49"/>
      <c r="AQ160" s="49"/>
      <c r="AR160" s="49"/>
      <c r="AS160" s="49"/>
      <c r="AT160" s="49"/>
      <c r="AU160" s="49"/>
      <c r="AV160" s="49"/>
      <c r="AW160" s="49"/>
      <c r="AX160" s="49"/>
      <c r="AY160" s="49"/>
      <c r="AZ160" s="49"/>
    </row>
    <row r="161" spans="1:52" s="98" customFormat="1" ht="27.75" customHeight="1">
      <c r="A161" s="141" t="s">
        <v>1</v>
      </c>
      <c r="B161" s="96"/>
      <c r="C161" s="96"/>
      <c r="D161" s="96"/>
      <c r="E161" s="96"/>
      <c r="F161" s="96"/>
      <c r="G161" s="96"/>
      <c r="H161" s="96"/>
      <c r="I161" s="185">
        <f>A93</f>
        <v>0</v>
      </c>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96"/>
      <c r="AN161" s="97"/>
      <c r="AO161" s="97"/>
      <c r="AP161" s="97"/>
      <c r="AQ161" s="97"/>
      <c r="AR161" s="97"/>
      <c r="AS161" s="97"/>
      <c r="AT161" s="97"/>
      <c r="AU161" s="97"/>
      <c r="AV161" s="97"/>
      <c r="AW161" s="97"/>
      <c r="AX161" s="97"/>
      <c r="AY161" s="97"/>
      <c r="AZ161" s="97"/>
    </row>
    <row r="162" spans="1:52" s="98" customFormat="1" ht="36.75" customHeight="1">
      <c r="A162" s="95" t="s">
        <v>18</v>
      </c>
      <c r="B162" s="96"/>
      <c r="C162" s="96"/>
      <c r="D162" s="96"/>
      <c r="E162" s="96"/>
      <c r="F162" s="96"/>
      <c r="G162" s="96"/>
      <c r="H162" s="96"/>
      <c r="I162" s="292">
        <f>R114</f>
        <v>0</v>
      </c>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96"/>
      <c r="AN162" s="97"/>
      <c r="AO162" s="97"/>
      <c r="AP162" s="97"/>
      <c r="AQ162" s="97"/>
      <c r="AR162" s="97"/>
      <c r="AS162" s="97"/>
      <c r="AT162" s="97"/>
      <c r="AU162" s="97"/>
      <c r="AV162" s="97"/>
      <c r="AW162" s="97"/>
      <c r="AX162" s="97"/>
      <c r="AY162" s="97"/>
      <c r="AZ162" s="97"/>
    </row>
    <row r="163" spans="1:52" ht="125.25" customHeight="1">
      <c r="A163" s="17"/>
      <c r="B163" s="14"/>
      <c r="C163" s="14"/>
      <c r="D163" s="14"/>
      <c r="E163" s="14"/>
      <c r="F163" s="14"/>
      <c r="G163" s="14"/>
      <c r="H163" s="14"/>
      <c r="I163" s="185">
        <f>A98</f>
        <v>0</v>
      </c>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3"/>
      <c r="AN163" s="49"/>
      <c r="AO163" s="49"/>
      <c r="AP163" s="49"/>
      <c r="AQ163" s="49"/>
      <c r="AR163" s="49"/>
      <c r="AS163" s="49"/>
      <c r="AT163" s="49"/>
      <c r="AU163" s="49"/>
      <c r="AV163" s="49"/>
      <c r="AW163" s="49"/>
      <c r="AX163" s="49"/>
      <c r="AY163" s="49"/>
      <c r="AZ163" s="49"/>
    </row>
    <row r="164" spans="1:52" ht="15">
      <c r="A164" s="14"/>
      <c r="B164" s="14"/>
      <c r="C164" s="14"/>
      <c r="D164" s="14"/>
      <c r="E164" s="14"/>
      <c r="F164" s="14"/>
      <c r="G164" s="14"/>
      <c r="H164" s="14"/>
      <c r="I164" s="175" t="s">
        <v>48</v>
      </c>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3"/>
      <c r="AN164" s="49"/>
      <c r="AO164" s="49"/>
      <c r="AP164" s="49"/>
      <c r="AQ164" s="49"/>
      <c r="AR164" s="49"/>
      <c r="AS164" s="49"/>
      <c r="AT164" s="49"/>
      <c r="AU164" s="49"/>
      <c r="AV164" s="49"/>
      <c r="AW164" s="49"/>
      <c r="AX164" s="49"/>
      <c r="AY164" s="49"/>
      <c r="AZ164" s="49"/>
    </row>
    <row r="165" spans="1:52" ht="15" customHeight="1">
      <c r="A165" s="176" t="s">
        <v>47</v>
      </c>
      <c r="B165" s="176"/>
      <c r="C165" s="176"/>
      <c r="D165" s="176"/>
      <c r="E165" s="176"/>
      <c r="F165" s="176"/>
      <c r="G165" s="176"/>
      <c r="H165" s="176"/>
      <c r="I165" s="176"/>
      <c r="J165" s="176"/>
      <c r="K165" s="176"/>
      <c r="L165" s="176"/>
      <c r="M165" s="176"/>
      <c r="N165" s="176"/>
      <c r="O165" s="176"/>
      <c r="P165" s="176"/>
      <c r="Q165" s="176"/>
      <c r="R165" s="176"/>
      <c r="S165" s="32"/>
      <c r="T165" s="32"/>
      <c r="U165" s="293">
        <f>AD41</f>
        <v>0</v>
      </c>
      <c r="V165" s="293"/>
      <c r="W165" s="293"/>
      <c r="X165" s="293"/>
      <c r="Y165" s="293"/>
      <c r="Z165" s="293"/>
      <c r="AA165" s="14" t="s">
        <v>20</v>
      </c>
      <c r="AB165" s="288" t="str">
        <f>V39</f>
        <v>ТО/Л</v>
      </c>
      <c r="AC165" s="288"/>
      <c r="AD165" s="288"/>
      <c r="AE165" s="288"/>
      <c r="AF165" s="288"/>
      <c r="AG165" s="288"/>
      <c r="AH165" s="288"/>
      <c r="AI165" s="16"/>
      <c r="AJ165" s="16"/>
      <c r="AK165" s="16"/>
      <c r="AL165" s="41"/>
      <c r="AM165" s="13"/>
      <c r="AN165" s="49"/>
      <c r="AO165" s="49"/>
      <c r="AP165" s="49"/>
      <c r="AQ165" s="49"/>
      <c r="AR165" s="49"/>
      <c r="AS165" s="49"/>
      <c r="AT165" s="49"/>
      <c r="AU165" s="49"/>
      <c r="AV165" s="49"/>
      <c r="AW165" s="49"/>
      <c r="AX165" s="49"/>
      <c r="AY165" s="49"/>
      <c r="AZ165" s="49"/>
    </row>
    <row r="166" spans="1:52" ht="4.5" customHeight="1" thickBot="1">
      <c r="A166" s="14"/>
      <c r="B166" s="14"/>
      <c r="C166" s="14"/>
      <c r="D166" s="14"/>
      <c r="E166" s="14"/>
      <c r="F166" s="14"/>
      <c r="G166" s="14"/>
      <c r="H166" s="14"/>
      <c r="I166" s="14"/>
      <c r="J166" s="14"/>
      <c r="K166" s="14"/>
      <c r="L166" s="14"/>
      <c r="M166" s="14"/>
      <c r="N166" s="14"/>
      <c r="O166" s="14"/>
      <c r="P166" s="14"/>
      <c r="Q166" s="14"/>
      <c r="R166" s="14"/>
      <c r="S166" s="15"/>
      <c r="T166" s="15"/>
      <c r="U166" s="14"/>
      <c r="V166" s="14"/>
      <c r="W166" s="14"/>
      <c r="X166" s="14"/>
      <c r="Y166" s="14"/>
      <c r="Z166" s="14"/>
      <c r="AA166" s="14"/>
      <c r="AB166" s="14"/>
      <c r="AC166" s="14"/>
      <c r="AD166" s="14"/>
      <c r="AE166" s="14"/>
      <c r="AF166" s="14"/>
      <c r="AG166" s="14"/>
      <c r="AH166" s="14"/>
      <c r="AI166" s="14"/>
      <c r="AJ166" s="14"/>
      <c r="AK166" s="14"/>
      <c r="AL166" s="14"/>
      <c r="AM166" s="13"/>
      <c r="AN166" s="49"/>
      <c r="AO166" s="49"/>
      <c r="AP166" s="49"/>
      <c r="AQ166" s="49"/>
      <c r="AR166" s="49"/>
      <c r="AS166" s="49"/>
      <c r="AT166" s="49"/>
      <c r="AU166" s="49"/>
      <c r="AV166" s="49"/>
      <c r="AW166" s="49"/>
      <c r="AX166" s="49"/>
      <c r="AY166" s="49"/>
      <c r="AZ166" s="49"/>
    </row>
    <row r="167" spans="1:52" ht="54" customHeight="1">
      <c r="A167" s="233" t="s">
        <v>368</v>
      </c>
      <c r="B167" s="179"/>
      <c r="C167" s="179"/>
      <c r="D167" s="178" t="s">
        <v>7</v>
      </c>
      <c r="E167" s="178"/>
      <c r="F167" s="178"/>
      <c r="G167" s="178"/>
      <c r="H167" s="178"/>
      <c r="I167" s="178"/>
      <c r="J167" s="178"/>
      <c r="K167" s="178"/>
      <c r="L167" s="178"/>
      <c r="M167" s="178"/>
      <c r="N167" s="178"/>
      <c r="O167" s="178"/>
      <c r="P167" s="178"/>
      <c r="Q167" s="178"/>
      <c r="R167" s="178"/>
      <c r="S167" s="178"/>
      <c r="T167" s="178"/>
      <c r="U167" s="178"/>
      <c r="V167" s="178"/>
      <c r="W167" s="178"/>
      <c r="X167" s="179" t="s">
        <v>8</v>
      </c>
      <c r="Y167" s="179"/>
      <c r="Z167" s="179"/>
      <c r="AA167" s="179" t="s">
        <v>56</v>
      </c>
      <c r="AB167" s="179"/>
      <c r="AC167" s="179"/>
      <c r="AD167" s="179" t="s">
        <v>53</v>
      </c>
      <c r="AE167" s="179"/>
      <c r="AF167" s="179"/>
      <c r="AG167" s="179" t="s">
        <v>54</v>
      </c>
      <c r="AH167" s="179"/>
      <c r="AI167" s="179"/>
      <c r="AJ167" s="179" t="s">
        <v>55</v>
      </c>
      <c r="AK167" s="179"/>
      <c r="AL167" s="180"/>
      <c r="AM167" s="13"/>
      <c r="AN167" s="49"/>
      <c r="AO167" s="49"/>
      <c r="AP167" s="49"/>
      <c r="AQ167" s="49"/>
      <c r="AR167" s="49"/>
      <c r="AS167" s="49"/>
      <c r="AT167" s="49"/>
      <c r="AU167" s="49"/>
      <c r="AV167" s="49"/>
      <c r="AW167" s="49"/>
      <c r="AX167" s="49"/>
      <c r="AY167" s="49"/>
      <c r="AZ167" s="49"/>
    </row>
    <row r="168" spans="1:52" ht="36.75" customHeight="1">
      <c r="A168" s="273" t="e">
        <f>A129</f>
        <v>#N/A</v>
      </c>
      <c r="B168" s="274"/>
      <c r="C168" s="274"/>
      <c r="D168" s="177">
        <f>D129</f>
      </c>
      <c r="E168" s="177"/>
      <c r="F168" s="177"/>
      <c r="G168" s="177"/>
      <c r="H168" s="177"/>
      <c r="I168" s="177"/>
      <c r="J168" s="177"/>
      <c r="K168" s="177"/>
      <c r="L168" s="177"/>
      <c r="M168" s="177"/>
      <c r="N168" s="177"/>
      <c r="O168" s="177"/>
      <c r="P168" s="177"/>
      <c r="Q168" s="177"/>
      <c r="R168" s="177"/>
      <c r="S168" s="177"/>
      <c r="T168" s="177"/>
      <c r="U168" s="177"/>
      <c r="V168" s="177"/>
      <c r="W168" s="177"/>
      <c r="X168" s="230">
        <f>X129</f>
        <v>0</v>
      </c>
      <c r="Y168" s="231"/>
      <c r="Z168" s="232"/>
      <c r="AA168" s="173" t="e">
        <f>AA129</f>
        <v>#N/A</v>
      </c>
      <c r="AB168" s="174"/>
      <c r="AC168" s="174"/>
      <c r="AD168" s="173" t="e">
        <f>AD129</f>
        <v>#N/A</v>
      </c>
      <c r="AE168" s="174"/>
      <c r="AF168" s="174"/>
      <c r="AG168" s="173" t="e">
        <f>AG129</f>
        <v>#N/A</v>
      </c>
      <c r="AH168" s="174"/>
      <c r="AI168" s="174"/>
      <c r="AJ168" s="173" t="e">
        <f>AJ129</f>
        <v>#N/A</v>
      </c>
      <c r="AK168" s="174"/>
      <c r="AL168" s="272"/>
      <c r="AM168" s="13"/>
      <c r="AN168" s="49"/>
      <c r="AO168" s="49"/>
      <c r="AP168" s="49"/>
      <c r="AQ168" s="49"/>
      <c r="AR168" s="49"/>
      <c r="AS168" s="49"/>
      <c r="AT168" s="49"/>
      <c r="AU168" s="49"/>
      <c r="AV168" s="49"/>
      <c r="AW168" s="49"/>
      <c r="AX168" s="49"/>
      <c r="AY168" s="49"/>
      <c r="AZ168" s="49"/>
    </row>
    <row r="169" spans="1:52" ht="36.75" customHeight="1">
      <c r="A169" s="273" t="e">
        <f>A130</f>
        <v>#N/A</v>
      </c>
      <c r="B169" s="274"/>
      <c r="C169" s="274"/>
      <c r="D169" s="177">
        <f>D130</f>
      </c>
      <c r="E169" s="177"/>
      <c r="F169" s="177"/>
      <c r="G169" s="177"/>
      <c r="H169" s="177"/>
      <c r="I169" s="177"/>
      <c r="J169" s="177"/>
      <c r="K169" s="177"/>
      <c r="L169" s="177"/>
      <c r="M169" s="177"/>
      <c r="N169" s="177"/>
      <c r="O169" s="177"/>
      <c r="P169" s="177"/>
      <c r="Q169" s="177"/>
      <c r="R169" s="177"/>
      <c r="S169" s="177"/>
      <c r="T169" s="177"/>
      <c r="U169" s="177"/>
      <c r="V169" s="177"/>
      <c r="W169" s="177"/>
      <c r="X169" s="230">
        <f>X130</f>
        <v>0</v>
      </c>
      <c r="Y169" s="231"/>
      <c r="Z169" s="232"/>
      <c r="AA169" s="173" t="e">
        <f>AA130</f>
        <v>#N/A</v>
      </c>
      <c r="AB169" s="174"/>
      <c r="AC169" s="174"/>
      <c r="AD169" s="173" t="e">
        <f>AD130</f>
        <v>#N/A</v>
      </c>
      <c r="AE169" s="174"/>
      <c r="AF169" s="174"/>
      <c r="AG169" s="173" t="e">
        <f>AG130</f>
        <v>#N/A</v>
      </c>
      <c r="AH169" s="174"/>
      <c r="AI169" s="174"/>
      <c r="AJ169" s="173" t="e">
        <f>AJ130</f>
        <v>#N/A</v>
      </c>
      <c r="AK169" s="174"/>
      <c r="AL169" s="272"/>
      <c r="AM169" s="13"/>
      <c r="AN169" s="49"/>
      <c r="AO169" s="49"/>
      <c r="AP169" s="49"/>
      <c r="AQ169" s="49"/>
      <c r="AR169" s="49"/>
      <c r="AS169" s="49"/>
      <c r="AT169" s="49"/>
      <c r="AU169" s="49"/>
      <c r="AV169" s="49"/>
      <c r="AW169" s="49"/>
      <c r="AX169" s="49"/>
      <c r="AY169" s="49"/>
      <c r="AZ169" s="49"/>
    </row>
    <row r="170" spans="1:52" ht="36.75" customHeight="1">
      <c r="A170" s="273" t="e">
        <f>A131</f>
        <v>#N/A</v>
      </c>
      <c r="B170" s="274"/>
      <c r="C170" s="274"/>
      <c r="D170" s="177">
        <f>D131</f>
      </c>
      <c r="E170" s="177"/>
      <c r="F170" s="177"/>
      <c r="G170" s="177"/>
      <c r="H170" s="177"/>
      <c r="I170" s="177"/>
      <c r="J170" s="177"/>
      <c r="K170" s="177"/>
      <c r="L170" s="177"/>
      <c r="M170" s="177"/>
      <c r="N170" s="177"/>
      <c r="O170" s="177"/>
      <c r="P170" s="177"/>
      <c r="Q170" s="177"/>
      <c r="R170" s="177"/>
      <c r="S170" s="177"/>
      <c r="T170" s="177"/>
      <c r="U170" s="177"/>
      <c r="V170" s="177"/>
      <c r="W170" s="177"/>
      <c r="X170" s="230">
        <f>X131</f>
        <v>0</v>
      </c>
      <c r="Y170" s="231"/>
      <c r="Z170" s="232"/>
      <c r="AA170" s="173" t="e">
        <f>AA131</f>
        <v>#N/A</v>
      </c>
      <c r="AB170" s="174"/>
      <c r="AC170" s="174"/>
      <c r="AD170" s="173" t="e">
        <f>AD131</f>
        <v>#N/A</v>
      </c>
      <c r="AE170" s="174"/>
      <c r="AF170" s="174"/>
      <c r="AG170" s="173" t="e">
        <f>AG131</f>
        <v>#N/A</v>
      </c>
      <c r="AH170" s="174"/>
      <c r="AI170" s="174"/>
      <c r="AJ170" s="173" t="e">
        <f>AJ131</f>
        <v>#N/A</v>
      </c>
      <c r="AK170" s="174"/>
      <c r="AL170" s="272"/>
      <c r="AM170" s="13"/>
      <c r="AN170" s="49"/>
      <c r="AO170" s="49"/>
      <c r="AP170" s="49"/>
      <c r="AQ170" s="49"/>
      <c r="AR170" s="49"/>
      <c r="AS170" s="49"/>
      <c r="AT170" s="49"/>
      <c r="AU170" s="49"/>
      <c r="AV170" s="49"/>
      <c r="AW170" s="49"/>
      <c r="AX170" s="49"/>
      <c r="AY170" s="49"/>
      <c r="AZ170" s="49"/>
    </row>
    <row r="171" spans="1:52" ht="36.75" customHeight="1">
      <c r="A171" s="273" t="e">
        <f>A132</f>
        <v>#N/A</v>
      </c>
      <c r="B171" s="274"/>
      <c r="C171" s="274"/>
      <c r="D171" s="177">
        <f>D132</f>
      </c>
      <c r="E171" s="177"/>
      <c r="F171" s="177"/>
      <c r="G171" s="177"/>
      <c r="H171" s="177"/>
      <c r="I171" s="177"/>
      <c r="J171" s="177"/>
      <c r="K171" s="177"/>
      <c r="L171" s="177"/>
      <c r="M171" s="177"/>
      <c r="N171" s="177"/>
      <c r="O171" s="177"/>
      <c r="P171" s="177"/>
      <c r="Q171" s="177"/>
      <c r="R171" s="177"/>
      <c r="S171" s="177"/>
      <c r="T171" s="177"/>
      <c r="U171" s="177"/>
      <c r="V171" s="177"/>
      <c r="W171" s="177"/>
      <c r="X171" s="230">
        <f>X132</f>
        <v>0</v>
      </c>
      <c r="Y171" s="231"/>
      <c r="Z171" s="232"/>
      <c r="AA171" s="173" t="e">
        <f>AA132</f>
        <v>#N/A</v>
      </c>
      <c r="AB171" s="174"/>
      <c r="AC171" s="174"/>
      <c r="AD171" s="173" t="e">
        <f>AD132</f>
        <v>#N/A</v>
      </c>
      <c r="AE171" s="174"/>
      <c r="AF171" s="174"/>
      <c r="AG171" s="173" t="e">
        <f>AG132</f>
        <v>#N/A</v>
      </c>
      <c r="AH171" s="174"/>
      <c r="AI171" s="174"/>
      <c r="AJ171" s="173" t="e">
        <f>AJ132</f>
        <v>#N/A</v>
      </c>
      <c r="AK171" s="174"/>
      <c r="AL171" s="272"/>
      <c r="AM171" s="13"/>
      <c r="AN171" s="49"/>
      <c r="AO171" s="49"/>
      <c r="AP171" s="49"/>
      <c r="AQ171" s="49"/>
      <c r="AR171" s="49"/>
      <c r="AS171" s="49"/>
      <c r="AT171" s="49"/>
      <c r="AU171" s="49"/>
      <c r="AV171" s="49"/>
      <c r="AW171" s="49"/>
      <c r="AX171" s="49"/>
      <c r="AY171" s="49"/>
      <c r="AZ171" s="49"/>
    </row>
    <row r="172" spans="1:52" ht="40.5" customHeight="1" thickBot="1">
      <c r="A172" s="252" t="e">
        <f>A133</f>
        <v>#N/A</v>
      </c>
      <c r="B172" s="253"/>
      <c r="C172" s="253"/>
      <c r="D172" s="254">
        <f>D133</f>
      </c>
      <c r="E172" s="254"/>
      <c r="F172" s="254"/>
      <c r="G172" s="254"/>
      <c r="H172" s="254"/>
      <c r="I172" s="254"/>
      <c r="J172" s="254"/>
      <c r="K172" s="254"/>
      <c r="L172" s="254"/>
      <c r="M172" s="254"/>
      <c r="N172" s="254"/>
      <c r="O172" s="254"/>
      <c r="P172" s="254"/>
      <c r="Q172" s="254"/>
      <c r="R172" s="254"/>
      <c r="S172" s="254"/>
      <c r="T172" s="254"/>
      <c r="U172" s="254"/>
      <c r="V172" s="254"/>
      <c r="W172" s="254"/>
      <c r="X172" s="267">
        <f>X133</f>
        <v>0</v>
      </c>
      <c r="Y172" s="268"/>
      <c r="Z172" s="269"/>
      <c r="AA172" s="257" t="e">
        <f>AA133</f>
        <v>#N/A</v>
      </c>
      <c r="AB172" s="270"/>
      <c r="AC172" s="270"/>
      <c r="AD172" s="257" t="e">
        <f>AD133</f>
        <v>#N/A</v>
      </c>
      <c r="AE172" s="270"/>
      <c r="AF172" s="270"/>
      <c r="AG172" s="257" t="e">
        <f>AG133</f>
        <v>#N/A</v>
      </c>
      <c r="AH172" s="270"/>
      <c r="AI172" s="270"/>
      <c r="AJ172" s="257" t="e">
        <f>AJ133</f>
        <v>#N/A</v>
      </c>
      <c r="AK172" s="270"/>
      <c r="AL172" s="271"/>
      <c r="AM172" s="13"/>
      <c r="AN172" s="49"/>
      <c r="AO172" s="49"/>
      <c r="AP172" s="49"/>
      <c r="AQ172" s="49"/>
      <c r="AR172" s="49"/>
      <c r="AS172" s="49"/>
      <c r="AT172" s="49"/>
      <c r="AU172" s="49"/>
      <c r="AV172" s="49"/>
      <c r="AW172" s="49"/>
      <c r="AX172" s="49"/>
      <c r="AY172" s="49"/>
      <c r="AZ172" s="49"/>
    </row>
    <row r="173" spans="1:52" ht="15.75" thickBot="1">
      <c r="A173" s="14"/>
      <c r="B173" s="14"/>
      <c r="C173" s="14"/>
      <c r="D173" s="14"/>
      <c r="E173" s="14"/>
      <c r="F173" s="14"/>
      <c r="G173" s="14"/>
      <c r="H173" s="14"/>
      <c r="I173" s="14"/>
      <c r="J173" s="14"/>
      <c r="K173" s="14"/>
      <c r="L173" s="14"/>
      <c r="M173" s="14"/>
      <c r="N173" s="14"/>
      <c r="O173" s="14"/>
      <c r="P173" s="14"/>
      <c r="Q173" s="14"/>
      <c r="R173" s="14"/>
      <c r="S173" s="15"/>
      <c r="T173" s="14"/>
      <c r="U173" s="14"/>
      <c r="V173" s="17"/>
      <c r="W173" s="14"/>
      <c r="X173" s="19" t="s">
        <v>9</v>
      </c>
      <c r="Y173" s="14"/>
      <c r="Z173" s="14"/>
      <c r="AA173" s="35"/>
      <c r="AB173" s="35"/>
      <c r="AC173" s="35"/>
      <c r="AD173" s="222">
        <f>SUMIF(AD168:AF172,"&gt;0",AD168:AF172)</f>
        <v>0</v>
      </c>
      <c r="AE173" s="222"/>
      <c r="AF173" s="222"/>
      <c r="AG173" s="222">
        <f>SUMIF(AG168:AI172,"&gt;0",AG168:AI172)</f>
        <v>0</v>
      </c>
      <c r="AH173" s="222"/>
      <c r="AI173" s="222"/>
      <c r="AJ173" s="222">
        <f>SUMIF(AJ168:AL172,"&gt;0",AJ168:AL172)</f>
        <v>0</v>
      </c>
      <c r="AK173" s="222"/>
      <c r="AL173" s="222"/>
      <c r="AM173" s="13"/>
      <c r="AN173" s="49"/>
      <c r="AO173" s="49"/>
      <c r="AP173" s="49"/>
      <c r="AQ173" s="49"/>
      <c r="AR173" s="49"/>
      <c r="AS173" s="49"/>
      <c r="AT173" s="49"/>
      <c r="AU173" s="49"/>
      <c r="AV173" s="49"/>
      <c r="AW173" s="49"/>
      <c r="AX173" s="49"/>
      <c r="AY173" s="49"/>
      <c r="AZ173" s="49"/>
    </row>
    <row r="174" spans="1:52" ht="15">
      <c r="A174" s="14"/>
      <c r="B174" s="14"/>
      <c r="C174" s="14"/>
      <c r="D174" s="14"/>
      <c r="E174" s="14"/>
      <c r="F174" s="14"/>
      <c r="G174" s="14"/>
      <c r="H174" s="14"/>
      <c r="I174" s="14"/>
      <c r="J174" s="14"/>
      <c r="K174" s="14"/>
      <c r="L174" s="14"/>
      <c r="M174" s="14"/>
      <c r="N174" s="14"/>
      <c r="O174" s="14"/>
      <c r="P174" s="14"/>
      <c r="Q174" s="14"/>
      <c r="R174" s="14"/>
      <c r="S174" s="15"/>
      <c r="T174" s="15"/>
      <c r="U174" s="14"/>
      <c r="V174" s="14"/>
      <c r="W174" s="14"/>
      <c r="X174" s="14"/>
      <c r="Y174" s="14"/>
      <c r="Z174" s="14"/>
      <c r="AA174" s="14"/>
      <c r="AB174" s="14"/>
      <c r="AC174" s="14"/>
      <c r="AD174" s="14"/>
      <c r="AE174" s="14"/>
      <c r="AF174" s="14"/>
      <c r="AG174" s="14"/>
      <c r="AH174" s="14"/>
      <c r="AI174" s="14"/>
      <c r="AJ174" s="14"/>
      <c r="AK174" s="14"/>
      <c r="AL174" s="14"/>
      <c r="AM174" s="13"/>
      <c r="AN174" s="49"/>
      <c r="AO174" s="49"/>
      <c r="AP174" s="49"/>
      <c r="AQ174" s="49"/>
      <c r="AR174" s="49"/>
      <c r="AS174" s="49"/>
      <c r="AT174" s="49"/>
      <c r="AU174" s="49"/>
      <c r="AV174" s="49"/>
      <c r="AW174" s="49"/>
      <c r="AX174" s="49"/>
      <c r="AY174" s="49"/>
      <c r="AZ174" s="49"/>
    </row>
    <row r="175" spans="1:52" ht="15">
      <c r="A175" s="223" t="s">
        <v>10</v>
      </c>
      <c r="B175" s="223"/>
      <c r="C175" s="223"/>
      <c r="D175" s="223"/>
      <c r="E175" s="223"/>
      <c r="F175" s="223"/>
      <c r="G175" s="223"/>
      <c r="H175" s="238" t="str">
        <f>SUBSTITUTE(PROPER(INDEX(n_4,MID(TEXT(AJ173,n0),1,1)+1)&amp;INDEX(n0x,MID(TEXT(AJ173,n0),2,1)+1,MID(TEXT(AJ173,n0),3,1)+1)&amp;IF(-MID(TEXT(AJ173,n0),1,3),"миллиард"&amp;VLOOKUP(MID(TEXT(AJ173,n0),3,1)*AND(MID(TEXT(AJ173,n0),2,1)-1),мил,2),"")&amp;INDEX(n_4,MID(TEXT(AJ173,n0),4,1)+1)&amp;INDEX(n0x,MID(TEXT(AJ173,n0),5,1)+1,MID(TEXT(AJ173,n0),6,1)+1)&amp;IF(-MID(TEXT(AJ173,n0),4,3),"миллион"&amp;VLOOKUP(MID(TEXT(AJ173,n0),6,1)*AND(MID(TEXT(AJ173,n0),5,1)-1),мил,2),"")&amp;INDEX(n_4,MID(TEXT(AJ173,n0),7,1)+1)&amp;INDEX(n1x,MID(TEXT(AJ173,n0),8,1)+1,MID(TEXT(AJ173,n0),9,1)+1)&amp;IF(-MID(TEXT(AJ173,n0),7,3),VLOOKUP(MID(TEXT(AJ173,n0),9,1)*AND(MID(TEXT(AJ173,n0),8,1)-1),тыс,2),"")&amp;INDEX(n_4,MID(TEXT(AJ173,n0),10,1)+1)&amp;INDEX(n0x,MID(TEXT(AJ173,n0),11,1)+1,MID(TEXT(AJ173,n0),12,1)+1)),"z"," ")&amp;IF(TRUNC(TEXT(AJ173,n0)),"","Ноль ")&amp;"рубл"&amp;VLOOKUP(MOD(MAX(MOD(MID(TEXT(AJ173,n0),11,2)-11,100),9),10),{0,"ь ";1,"я ";4,"ей "},2)&amp;RIGHT(TEXT(AJ173,n0),2)&amp;" копе"&amp;VLOOKUP(MOD(MAX(MOD(RIGHT(TEXT(AJ173,n0),2)-11,100),9),10),{0,"йка";1,"йки";4,"ек"},2)</f>
        <v>Ноль рублей 00 копеек</v>
      </c>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238"/>
      <c r="AH175" s="238"/>
      <c r="AI175" s="238"/>
      <c r="AJ175" s="238"/>
      <c r="AK175" s="238"/>
      <c r="AL175" s="238"/>
      <c r="AM175" s="13"/>
      <c r="AN175" s="49"/>
      <c r="AO175" s="49"/>
      <c r="AP175" s="49"/>
      <c r="AQ175" s="49"/>
      <c r="AR175" s="49"/>
      <c r="AS175" s="49"/>
      <c r="AT175" s="49"/>
      <c r="AU175" s="49"/>
      <c r="AV175" s="49"/>
      <c r="AW175" s="49"/>
      <c r="AX175" s="49"/>
      <c r="AY175" s="49"/>
      <c r="AZ175" s="49"/>
    </row>
    <row r="176" spans="1:52" ht="15">
      <c r="A176" s="223" t="s">
        <v>19</v>
      </c>
      <c r="B176" s="223"/>
      <c r="C176" s="223"/>
      <c r="D176" s="223"/>
      <c r="E176" s="223"/>
      <c r="F176" s="223"/>
      <c r="G176" s="223"/>
      <c r="H176" s="221" t="str">
        <f>SUBSTITUTE(PROPER(INDEX(n_4,MID(TEXT(AG173,n0),1,1)+1)&amp;INDEX(n0x,MID(TEXT(AG173,n0),2,1)+1,MID(TEXT(AG173,n0),3,1)+1)&amp;IF(-MID(TEXT(AG173,n0),1,3),"миллиард"&amp;VLOOKUP(MID(TEXT(AG173,n0),3,1)*AND(MID(TEXT(AG173,n0),2,1)-1),мил,2),"")&amp;INDEX(n_4,MID(TEXT(AG173,n0),4,1)+1)&amp;INDEX(n0x,MID(TEXT(AG173,n0),5,1)+1,MID(TEXT(AG173,n0),6,1)+1)&amp;IF(-MID(TEXT(AG173,n0),4,3),"миллион"&amp;VLOOKUP(MID(TEXT(AG173,n0),6,1)*AND(MID(TEXT(AG173,n0),5,1)-1),мил,2),"")&amp;INDEX(n_4,MID(TEXT(AG173,n0),7,1)+1)&amp;INDEX(n1x,MID(TEXT(AG173,n0),8,1)+1,MID(TEXT(AG173,n0),9,1)+1)&amp;IF(-MID(TEXT(AG173,n0),7,3),VLOOKUP(MID(TEXT(AG173,n0),9,1)*AND(MID(TEXT(AG173,n0),8,1)-1),тыс,2),"")&amp;INDEX(n_4,MID(TEXT(AG173,n0),10,1)+1)&amp;INDEX(n0x,MID(TEXT(AG173,n0),11,1)+1,MID(TEXT(AG173,n0),12,1)+1)),"z"," ")&amp;IF(TRUNC(TEXT(AG173,n0)),"","Ноль ")&amp;"рубл"&amp;VLOOKUP(MOD(MAX(MOD(MID(TEXT(AG173,n0),11,2)-11,100),9),10),{0,"ь ";1,"я ";4,"ей "},2)&amp;RIGHT(TEXT(AG173,n0),2)&amp;" копе"&amp;VLOOKUP(MOD(MAX(MOD(RIGHT(TEXT(AG173,n0),2)-11,100),9),10),{0,"йка";1,"йки";4,"ек"},2)</f>
        <v>Ноль рублей 00 копеек</v>
      </c>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221"/>
      <c r="AM176" s="13"/>
      <c r="AN176" s="49"/>
      <c r="AO176" s="49"/>
      <c r="AP176" s="49"/>
      <c r="AQ176" s="49"/>
      <c r="AR176" s="49"/>
      <c r="AS176" s="49"/>
      <c r="AT176" s="49"/>
      <c r="AU176" s="49"/>
      <c r="AV176" s="49"/>
      <c r="AW176" s="49"/>
      <c r="AX176" s="49"/>
      <c r="AY176" s="49"/>
      <c r="AZ176" s="49"/>
    </row>
    <row r="177" spans="1:52" ht="1.5" customHeight="1">
      <c r="A177" s="14"/>
      <c r="B177" s="14"/>
      <c r="C177" s="14"/>
      <c r="D177" s="14"/>
      <c r="E177" s="14"/>
      <c r="F177" s="14"/>
      <c r="G177" s="14"/>
      <c r="H177" s="14"/>
      <c r="I177" s="14"/>
      <c r="J177" s="14"/>
      <c r="K177" s="14"/>
      <c r="L177" s="14"/>
      <c r="M177" s="14"/>
      <c r="N177" s="14"/>
      <c r="O177" s="14"/>
      <c r="P177" s="14"/>
      <c r="Q177" s="14"/>
      <c r="R177" s="14"/>
      <c r="S177" s="15"/>
      <c r="T177" s="15"/>
      <c r="U177" s="14"/>
      <c r="V177" s="14"/>
      <c r="W177" s="14"/>
      <c r="X177" s="14"/>
      <c r="Y177" s="14"/>
      <c r="Z177" s="14"/>
      <c r="AA177" s="14"/>
      <c r="AB177" s="14"/>
      <c r="AC177" s="14"/>
      <c r="AD177" s="14"/>
      <c r="AE177" s="14"/>
      <c r="AF177" s="14"/>
      <c r="AG177" s="14"/>
      <c r="AH177" s="14"/>
      <c r="AI177" s="14"/>
      <c r="AJ177" s="14"/>
      <c r="AK177" s="14"/>
      <c r="AL177" s="14"/>
      <c r="AM177" s="13"/>
      <c r="AN177" s="49"/>
      <c r="AO177" s="49"/>
      <c r="AP177" s="49"/>
      <c r="AQ177" s="49"/>
      <c r="AR177" s="49"/>
      <c r="AS177" s="49"/>
      <c r="AT177" s="49"/>
      <c r="AU177" s="49"/>
      <c r="AV177" s="49"/>
      <c r="AW177" s="49"/>
      <c r="AX177" s="49"/>
      <c r="AY177" s="49"/>
      <c r="AZ177" s="49"/>
    </row>
    <row r="178" spans="1:52" ht="22.5" customHeight="1">
      <c r="A178" s="229" t="s">
        <v>50</v>
      </c>
      <c r="B178" s="229"/>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49"/>
      <c r="AO178" s="49"/>
      <c r="AP178" s="49"/>
      <c r="AQ178" s="49"/>
      <c r="AR178" s="49"/>
      <c r="AS178" s="49"/>
      <c r="AT178" s="49"/>
      <c r="AU178" s="49"/>
      <c r="AV178" s="49"/>
      <c r="AW178" s="49"/>
      <c r="AX178" s="49"/>
      <c r="AY178" s="49"/>
      <c r="AZ178" s="49"/>
    </row>
    <row r="179" spans="1:52" ht="15" customHeight="1">
      <c r="A179" s="176" t="s">
        <v>21</v>
      </c>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6"/>
      <c r="AM179" s="13"/>
      <c r="AN179" s="49"/>
      <c r="AO179" s="49"/>
      <c r="AP179" s="49"/>
      <c r="AQ179" s="49"/>
      <c r="AR179" s="49"/>
      <c r="AS179" s="49"/>
      <c r="AT179" s="49"/>
      <c r="AU179" s="49"/>
      <c r="AV179" s="49"/>
      <c r="AW179" s="49"/>
      <c r="AX179" s="49"/>
      <c r="AY179" s="49"/>
      <c r="AZ179" s="49"/>
    </row>
    <row r="180" spans="1:52" ht="15" customHeight="1">
      <c r="A180" s="176" t="s">
        <v>49</v>
      </c>
      <c r="B180" s="176"/>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3"/>
      <c r="AN180" s="49"/>
      <c r="AO180" s="49"/>
      <c r="AP180" s="49"/>
      <c r="AQ180" s="49"/>
      <c r="AR180" s="49"/>
      <c r="AS180" s="49"/>
      <c r="AT180" s="49"/>
      <c r="AU180" s="49"/>
      <c r="AV180" s="49"/>
      <c r="AW180" s="49"/>
      <c r="AX180" s="49"/>
      <c r="AY180" s="49"/>
      <c r="AZ180" s="49"/>
    </row>
    <row r="181" spans="1:52" ht="11.25" customHeight="1">
      <c r="A181" s="22"/>
      <c r="B181" s="22"/>
      <c r="C181" s="22"/>
      <c r="D181" s="22"/>
      <c r="E181" s="22"/>
      <c r="F181" s="22"/>
      <c r="G181" s="22"/>
      <c r="H181" s="22"/>
      <c r="I181" s="22"/>
      <c r="J181" s="22"/>
      <c r="K181" s="22"/>
      <c r="L181" s="22"/>
      <c r="M181" s="22"/>
      <c r="N181" s="22"/>
      <c r="O181" s="22"/>
      <c r="P181" s="22"/>
      <c r="Q181" s="22"/>
      <c r="R181" s="22"/>
      <c r="S181" s="22"/>
      <c r="T181" s="15"/>
      <c r="U181" s="14"/>
      <c r="V181" s="14"/>
      <c r="W181" s="14"/>
      <c r="X181" s="14"/>
      <c r="Y181" s="14"/>
      <c r="Z181" s="14"/>
      <c r="AA181" s="14"/>
      <c r="AB181" s="14"/>
      <c r="AC181" s="14"/>
      <c r="AD181" s="14"/>
      <c r="AE181" s="14"/>
      <c r="AF181" s="14"/>
      <c r="AG181" s="14"/>
      <c r="AH181" s="14"/>
      <c r="AI181" s="14"/>
      <c r="AJ181" s="14"/>
      <c r="AK181" s="14"/>
      <c r="AL181" s="14"/>
      <c r="AM181" s="13"/>
      <c r="AN181" s="49"/>
      <c r="AO181" s="49"/>
      <c r="AP181" s="49"/>
      <c r="AQ181" s="49"/>
      <c r="AR181" s="49"/>
      <c r="AS181" s="49"/>
      <c r="AT181" s="49"/>
      <c r="AU181" s="49"/>
      <c r="AV181" s="49"/>
      <c r="AW181" s="49"/>
      <c r="AX181" s="49"/>
      <c r="AY181" s="49"/>
      <c r="AZ181" s="49"/>
    </row>
    <row r="182" spans="1:52" ht="84" customHeight="1">
      <c r="A182" s="184" t="str">
        <f>A143</f>
        <v>Начальник Брестского областного 
управления Госпромнадзора
___________________________ И.Г.Калишук</v>
      </c>
      <c r="B182" s="184"/>
      <c r="C182" s="184"/>
      <c r="D182" s="184"/>
      <c r="E182" s="184"/>
      <c r="F182" s="184"/>
      <c r="G182" s="184"/>
      <c r="H182" s="184"/>
      <c r="I182" s="184"/>
      <c r="J182" s="184"/>
      <c r="K182" s="184"/>
      <c r="L182" s="184"/>
      <c r="M182" s="184"/>
      <c r="N182" s="184"/>
      <c r="O182" s="184"/>
      <c r="P182" s="184"/>
      <c r="Q182" s="184"/>
      <c r="R182" s="184"/>
      <c r="S182" s="184"/>
      <c r="T182" s="184"/>
      <c r="U182" s="15"/>
      <c r="V182" s="15"/>
      <c r="W182" s="15"/>
      <c r="X182" s="15"/>
      <c r="Y182" s="15"/>
      <c r="Z182" s="15"/>
      <c r="AA182" s="15"/>
      <c r="AB182" s="15"/>
      <c r="AC182" s="15"/>
      <c r="AD182" s="15"/>
      <c r="AE182" s="15"/>
      <c r="AF182" s="14"/>
      <c r="AG182" s="14"/>
      <c r="AH182" s="14"/>
      <c r="AI182" s="14"/>
      <c r="AJ182" s="14"/>
      <c r="AK182" s="14"/>
      <c r="AL182" s="14"/>
      <c r="AM182" s="13"/>
      <c r="AN182" s="49"/>
      <c r="AO182" s="49"/>
      <c r="AP182" s="49"/>
      <c r="AQ182" s="49"/>
      <c r="AR182" s="49"/>
      <c r="AS182" s="49"/>
      <c r="AT182" s="49"/>
      <c r="AU182" s="49"/>
      <c r="AV182" s="49"/>
      <c r="AW182" s="49"/>
      <c r="AX182" s="49"/>
      <c r="AY182" s="49"/>
      <c r="AZ182" s="49"/>
    </row>
    <row r="183" spans="1:52" ht="17.25" customHeight="1">
      <c r="A183" s="13" t="s">
        <v>12</v>
      </c>
      <c r="B183" s="104"/>
      <c r="C183" s="104"/>
      <c r="D183" s="104"/>
      <c r="E183" s="104"/>
      <c r="F183" s="104"/>
      <c r="G183" s="104"/>
      <c r="H183" s="104"/>
      <c r="I183" s="104"/>
      <c r="J183" s="104"/>
      <c r="K183" s="104"/>
      <c r="L183" s="104"/>
      <c r="M183" s="104"/>
      <c r="N183" s="104"/>
      <c r="O183" s="104"/>
      <c r="P183" s="104"/>
      <c r="Q183" s="104"/>
      <c r="R183" s="104"/>
      <c r="S183" s="104"/>
      <c r="T183" s="104"/>
      <c r="U183" s="237"/>
      <c r="V183" s="237"/>
      <c r="W183" s="237"/>
      <c r="X183" s="237"/>
      <c r="Y183" s="237"/>
      <c r="Z183" s="237"/>
      <c r="AA183" s="237"/>
      <c r="AB183" s="237"/>
      <c r="AC183" s="237"/>
      <c r="AD183" s="237"/>
      <c r="AE183" s="237"/>
      <c r="AF183" s="223"/>
      <c r="AG183" s="223"/>
      <c r="AH183" s="223"/>
      <c r="AI183" s="223"/>
      <c r="AJ183" s="223"/>
      <c r="AK183" s="223"/>
      <c r="AL183" s="223"/>
      <c r="AM183" s="13"/>
      <c r="AN183" s="49"/>
      <c r="AO183" s="49"/>
      <c r="AP183" s="49"/>
      <c r="AQ183" s="49"/>
      <c r="AR183" s="49"/>
      <c r="AS183" s="49"/>
      <c r="AT183" s="49"/>
      <c r="AU183" s="49"/>
      <c r="AV183" s="49"/>
      <c r="AW183" s="49"/>
      <c r="AX183" s="49"/>
      <c r="AY183" s="49"/>
      <c r="AZ183" s="49"/>
    </row>
    <row r="184" spans="1:52" ht="10.5" customHeight="1">
      <c r="A184" s="13"/>
      <c r="B184" s="104"/>
      <c r="C184" s="104"/>
      <c r="D184" s="104"/>
      <c r="E184" s="104"/>
      <c r="F184" s="104"/>
      <c r="G184" s="104"/>
      <c r="H184" s="104"/>
      <c r="I184" s="104"/>
      <c r="J184" s="104"/>
      <c r="K184" s="104"/>
      <c r="L184" s="104"/>
      <c r="M184" s="104"/>
      <c r="N184" s="104"/>
      <c r="O184" s="104"/>
      <c r="P184" s="104"/>
      <c r="Q184" s="104"/>
      <c r="R184" s="104"/>
      <c r="S184" s="104"/>
      <c r="T184" s="104"/>
      <c r="U184" s="106"/>
      <c r="V184" s="106"/>
      <c r="W184" s="106"/>
      <c r="X184" s="106"/>
      <c r="Y184" s="106"/>
      <c r="Z184" s="106"/>
      <c r="AA184" s="106"/>
      <c r="AB184" s="106"/>
      <c r="AC184" s="106"/>
      <c r="AD184" s="106"/>
      <c r="AE184" s="106"/>
      <c r="AF184" s="105"/>
      <c r="AG184" s="105"/>
      <c r="AH184" s="105"/>
      <c r="AI184" s="105"/>
      <c r="AJ184" s="105"/>
      <c r="AK184" s="105"/>
      <c r="AL184" s="105"/>
      <c r="AM184" s="13"/>
      <c r="AN184" s="49"/>
      <c r="AO184" s="49"/>
      <c r="AP184" s="49"/>
      <c r="AQ184" s="49"/>
      <c r="AR184" s="49"/>
      <c r="AS184" s="49"/>
      <c r="AT184" s="49"/>
      <c r="AU184" s="49"/>
      <c r="AV184" s="49"/>
      <c r="AW184" s="49"/>
      <c r="AX184" s="49"/>
      <c r="AY184" s="49"/>
      <c r="AZ184" s="49"/>
    </row>
    <row r="185" spans="1:52" ht="14.25" customHeight="1">
      <c r="A185" s="26"/>
      <c r="B185" s="26"/>
      <c r="C185" s="26"/>
      <c r="D185" s="26"/>
      <c r="E185" s="26"/>
      <c r="F185" s="26"/>
      <c r="G185" s="26"/>
      <c r="H185" s="26"/>
      <c r="I185" s="26"/>
      <c r="J185" s="26"/>
      <c r="K185" s="26"/>
      <c r="L185" s="26"/>
      <c r="M185" s="26"/>
      <c r="N185" s="26"/>
      <c r="O185" s="26"/>
      <c r="P185" s="26"/>
      <c r="Q185" s="26"/>
      <c r="R185" s="26"/>
      <c r="S185" s="30"/>
      <c r="T185" s="30"/>
      <c r="U185" s="26"/>
      <c r="V185" s="26"/>
      <c r="W185" s="26"/>
      <c r="X185" s="26"/>
      <c r="Y185" s="26"/>
      <c r="Z185" s="26"/>
      <c r="AA185" s="26"/>
      <c r="AB185" s="26"/>
      <c r="AC185" s="26"/>
      <c r="AD185" s="26"/>
      <c r="AE185" s="26"/>
      <c r="AF185" s="26"/>
      <c r="AG185" s="26"/>
      <c r="AH185" s="26"/>
      <c r="AI185" s="26"/>
      <c r="AJ185" s="26"/>
      <c r="AK185" s="26"/>
      <c r="AL185" s="26"/>
      <c r="AN185" s="49"/>
      <c r="AO185" s="49"/>
      <c r="AP185" s="49"/>
      <c r="AQ185" s="49"/>
      <c r="AR185" s="49"/>
      <c r="AS185" s="49"/>
      <c r="AT185" s="49"/>
      <c r="AU185" s="49"/>
      <c r="AV185" s="49"/>
      <c r="AW185" s="49"/>
      <c r="AX185" s="49"/>
      <c r="AY185" s="49"/>
      <c r="AZ185" s="49"/>
    </row>
    <row r="186" ht="36.75" customHeight="1"/>
    <row r="187" ht="14.25" customHeight="1"/>
    <row r="188" ht="14.25" customHeight="1"/>
    <row r="189" ht="14.25" customHeight="1"/>
    <row r="190" ht="15.75" customHeight="1"/>
    <row r="191" ht="14.25" customHeight="1"/>
    <row r="192" ht="14.25" customHeight="1"/>
    <row r="193" ht="39" customHeight="1"/>
    <row r="194" ht="7.5" customHeight="1"/>
    <row r="195" spans="52:66" ht="60" customHeight="1">
      <c r="AZ195" s="144"/>
      <c r="BA195" s="120"/>
      <c r="BB195" s="120"/>
      <c r="BC195" s="120"/>
      <c r="BD195" s="120"/>
      <c r="BE195" s="120"/>
      <c r="BF195" s="120"/>
      <c r="BG195" s="120"/>
      <c r="BH195" s="120"/>
      <c r="BI195" s="120"/>
      <c r="BJ195" s="120"/>
      <c r="BK195" s="120"/>
      <c r="BL195" s="120"/>
      <c r="BM195" s="120"/>
      <c r="BN195" s="120"/>
    </row>
    <row r="196" ht="14.25" customHeight="1"/>
    <row r="197" ht="14.25" customHeight="1"/>
    <row r="198" ht="9.75" customHeight="1"/>
    <row r="199" ht="14.25" customHeight="1"/>
    <row r="200" ht="18.75" customHeight="1"/>
    <row r="201" ht="14.25" customHeight="1"/>
    <row r="202" ht="14.25" customHeight="1"/>
    <row r="203" ht="14.25" customHeight="1"/>
    <row r="204" ht="20.25" customHeight="1"/>
    <row r="205" ht="55.5" customHeight="1"/>
    <row r="206" ht="15.75" customHeight="1"/>
    <row r="207" ht="15.75" customHeight="1"/>
    <row r="208" ht="15.75" customHeight="1"/>
    <row r="209" ht="15.75" customHeight="1"/>
    <row r="210" ht="15.75" customHeight="1"/>
    <row r="211" ht="14.25" customHeight="1"/>
    <row r="212" ht="14.25" customHeight="1"/>
    <row r="213" ht="14.25" customHeight="1"/>
    <row r="214" ht="15.75" customHeight="1"/>
    <row r="215" ht="34.5" customHeight="1"/>
    <row r="216" ht="15.75" customHeight="1"/>
    <row r="217" ht="47.25" customHeight="1"/>
    <row r="219" ht="15.75" customHeight="1"/>
    <row r="220" ht="33" customHeight="1"/>
    <row r="222" ht="30.75" customHeight="1"/>
    <row r="223" ht="33.75" customHeight="1"/>
    <row r="225" ht="19.5" customHeight="1"/>
    <row r="226" ht="31.5" customHeight="1"/>
    <row r="228" ht="32.25" customHeight="1"/>
  </sheetData>
  <sheetProtection password="CE2C" sheet="1" formatCells="0" formatColumns="0" formatRows="0" selectLockedCells="1"/>
  <mergeCells count="293">
    <mergeCell ref="AB18:AE18"/>
    <mergeCell ref="A83:AL83"/>
    <mergeCell ref="A43:AL43"/>
    <mergeCell ref="R35:AL35"/>
    <mergeCell ref="L39:U39"/>
    <mergeCell ref="AK55:AL55"/>
    <mergeCell ref="W6:AL6"/>
    <mergeCell ref="B13:AL13"/>
    <mergeCell ref="B12:AL12"/>
    <mergeCell ref="B21:AL21"/>
    <mergeCell ref="AJ15:AL15"/>
    <mergeCell ref="B14:AL14"/>
    <mergeCell ref="AF15:AI15"/>
    <mergeCell ref="AB15:AE15"/>
    <mergeCell ref="AF19:AI19"/>
    <mergeCell ref="AJ19:AL19"/>
    <mergeCell ref="X129:Z129"/>
    <mergeCell ref="AK56:AL56"/>
    <mergeCell ref="AJ170:AL170"/>
    <mergeCell ref="A53:AL53"/>
    <mergeCell ref="A51:AL51"/>
    <mergeCell ref="AJ16:AL16"/>
    <mergeCell ref="AB17:AE17"/>
    <mergeCell ref="AF17:AI17"/>
    <mergeCell ref="A153:P157"/>
    <mergeCell ref="AJ131:AL131"/>
    <mergeCell ref="AJ169:AL169"/>
    <mergeCell ref="X169:Z169"/>
    <mergeCell ref="A168:C168"/>
    <mergeCell ref="AA168:AC168"/>
    <mergeCell ref="I162:AL162"/>
    <mergeCell ref="A167:C167"/>
    <mergeCell ref="AA167:AC167"/>
    <mergeCell ref="AA169:AC169"/>
    <mergeCell ref="U165:Z165"/>
    <mergeCell ref="D133:W133"/>
    <mergeCell ref="AD133:AF133"/>
    <mergeCell ref="D168:W168"/>
    <mergeCell ref="K67:AK67"/>
    <mergeCell ref="AG168:AI168"/>
    <mergeCell ref="D129:W129"/>
    <mergeCell ref="H137:AL137"/>
    <mergeCell ref="A138:AL138"/>
    <mergeCell ref="AJ133:AL133"/>
    <mergeCell ref="X130:Z130"/>
    <mergeCell ref="A170:C170"/>
    <mergeCell ref="AG170:AI170"/>
    <mergeCell ref="A169:C169"/>
    <mergeCell ref="D169:W169"/>
    <mergeCell ref="AD169:AF169"/>
    <mergeCell ref="AG169:AI169"/>
    <mergeCell ref="X170:Z170"/>
    <mergeCell ref="D170:W170"/>
    <mergeCell ref="AA130:AC130"/>
    <mergeCell ref="AD130:AF130"/>
    <mergeCell ref="AA170:AC170"/>
    <mergeCell ref="AG127:AI127"/>
    <mergeCell ref="AJ130:AL130"/>
    <mergeCell ref="AG58:AJ58"/>
    <mergeCell ref="AG59:AJ59"/>
    <mergeCell ref="A62:AM62"/>
    <mergeCell ref="A91:AL91"/>
    <mergeCell ref="A143:S146"/>
    <mergeCell ref="AG171:AI171"/>
    <mergeCell ref="X168:Z168"/>
    <mergeCell ref="AG133:AI133"/>
    <mergeCell ref="X133:Z133"/>
    <mergeCell ref="AB165:AH165"/>
    <mergeCell ref="A56:B56"/>
    <mergeCell ref="C56:AF56"/>
    <mergeCell ref="AG56:AJ56"/>
    <mergeCell ref="A57:B57"/>
    <mergeCell ref="C58:AF58"/>
    <mergeCell ref="A52:AL52"/>
    <mergeCell ref="AG55:AJ55"/>
    <mergeCell ref="B28:AL28"/>
    <mergeCell ref="B27:AL27"/>
    <mergeCell ref="AF18:AI18"/>
    <mergeCell ref="R19:AA19"/>
    <mergeCell ref="AD41:AI41"/>
    <mergeCell ref="B33:H33"/>
    <mergeCell ref="A41:H41"/>
    <mergeCell ref="AJ18:AL18"/>
    <mergeCell ref="AG57:AJ57"/>
    <mergeCell ref="A61:AL61"/>
    <mergeCell ref="AY115:BQ115"/>
    <mergeCell ref="A58:B58"/>
    <mergeCell ref="A72:AL72"/>
    <mergeCell ref="M66:AK66"/>
    <mergeCell ref="A71:L71"/>
    <mergeCell ref="A93:Q93"/>
    <mergeCell ref="A96:Q96"/>
    <mergeCell ref="T102:AK105"/>
    <mergeCell ref="C57:AF57"/>
    <mergeCell ref="A54:AL54"/>
    <mergeCell ref="A89:AL89"/>
    <mergeCell ref="C59:AF59"/>
    <mergeCell ref="AK59:AL59"/>
    <mergeCell ref="A82:AL82"/>
    <mergeCell ref="AK58:AL58"/>
    <mergeCell ref="AK57:AL57"/>
    <mergeCell ref="A59:B59"/>
    <mergeCell ref="A85:AL85"/>
    <mergeCell ref="X172:Z172"/>
    <mergeCell ref="AJ172:AL172"/>
    <mergeCell ref="AJ168:AL168"/>
    <mergeCell ref="A171:C171"/>
    <mergeCell ref="AJ132:AL132"/>
    <mergeCell ref="AD168:AF168"/>
    <mergeCell ref="AJ171:AL171"/>
    <mergeCell ref="AA172:AC172"/>
    <mergeCell ref="AD172:AF172"/>
    <mergeCell ref="AG172:AI172"/>
    <mergeCell ref="V146:AC146"/>
    <mergeCell ref="AD146:AL146"/>
    <mergeCell ref="V143:AL144"/>
    <mergeCell ref="A152:O152"/>
    <mergeCell ref="H136:AL136"/>
    <mergeCell ref="A135:AL135"/>
    <mergeCell ref="A133:C133"/>
    <mergeCell ref="AD132:AF132"/>
    <mergeCell ref="AG132:AI132"/>
    <mergeCell ref="AG129:AI129"/>
    <mergeCell ref="A132:C132"/>
    <mergeCell ref="AA129:AC129"/>
    <mergeCell ref="D130:W130"/>
    <mergeCell ref="AG130:AI130"/>
    <mergeCell ref="AD131:AF131"/>
    <mergeCell ref="A129:C129"/>
    <mergeCell ref="D132:W132"/>
    <mergeCell ref="A63:AL63"/>
    <mergeCell ref="A86:AL86"/>
    <mergeCell ref="A81:AL81"/>
    <mergeCell ref="X132:Z132"/>
    <mergeCell ref="A125:AL125"/>
    <mergeCell ref="A90:AL90"/>
    <mergeCell ref="A92:S92"/>
    <mergeCell ref="M71:AL71"/>
    <mergeCell ref="AA132:AC132"/>
    <mergeCell ref="A172:C172"/>
    <mergeCell ref="D172:W172"/>
    <mergeCell ref="A131:C131"/>
    <mergeCell ref="D131:W131"/>
    <mergeCell ref="A136:G136"/>
    <mergeCell ref="AA133:AC133"/>
    <mergeCell ref="I161:AL161"/>
    <mergeCell ref="AF152:AL152"/>
    <mergeCell ref="AG131:AI131"/>
    <mergeCell ref="AA131:AC131"/>
    <mergeCell ref="A130:C130"/>
    <mergeCell ref="AG134:AI134"/>
    <mergeCell ref="K105:R105"/>
    <mergeCell ref="A66:L66"/>
    <mergeCell ref="A67:I67"/>
    <mergeCell ref="A80:AL80"/>
    <mergeCell ref="A74:AL74"/>
    <mergeCell ref="A87:AL87"/>
    <mergeCell ref="E124:K124"/>
    <mergeCell ref="A84:AL84"/>
    <mergeCell ref="X127:Z127"/>
    <mergeCell ref="A73:AL73"/>
    <mergeCell ref="A77:AL77"/>
    <mergeCell ref="R110:AL110"/>
    <mergeCell ref="T93:AL101"/>
    <mergeCell ref="A98:Q101"/>
    <mergeCell ref="A95:Q95"/>
    <mergeCell ref="A97:Q97"/>
    <mergeCell ref="A105:G105"/>
    <mergeCell ref="T107:AB107"/>
    <mergeCell ref="X131:Z131"/>
    <mergeCell ref="AJ129:AL129"/>
    <mergeCell ref="R117:AM120"/>
    <mergeCell ref="N121:R121"/>
    <mergeCell ref="R116:AL116"/>
    <mergeCell ref="AJ127:AL127"/>
    <mergeCell ref="S121:Y121"/>
    <mergeCell ref="AD129:AF129"/>
    <mergeCell ref="AA127:AC127"/>
    <mergeCell ref="AD127:AF127"/>
    <mergeCell ref="A175:G175"/>
    <mergeCell ref="U183:AE183"/>
    <mergeCell ref="AF183:AL183"/>
    <mergeCell ref="AG173:AI173"/>
    <mergeCell ref="H175:AL175"/>
    <mergeCell ref="A179:AL179"/>
    <mergeCell ref="AJ173:AL173"/>
    <mergeCell ref="A176:G176"/>
    <mergeCell ref="A178:AM178"/>
    <mergeCell ref="A180:AL180"/>
    <mergeCell ref="AD173:AF173"/>
    <mergeCell ref="X171:Z171"/>
    <mergeCell ref="AA171:AC171"/>
    <mergeCell ref="A127:C127"/>
    <mergeCell ref="D127:W127"/>
    <mergeCell ref="AF153:AK153"/>
    <mergeCell ref="A149:AM149"/>
    <mergeCell ref="AD134:AF134"/>
    <mergeCell ref="H176:AL176"/>
    <mergeCell ref="AJ134:AL134"/>
    <mergeCell ref="A139:H139"/>
    <mergeCell ref="B30:AL30"/>
    <mergeCell ref="B31:AJ31"/>
    <mergeCell ref="A55:B55"/>
    <mergeCell ref="B123:K123"/>
    <mergeCell ref="A46:AL46"/>
    <mergeCell ref="L123:T123"/>
    <mergeCell ref="B124:C124"/>
    <mergeCell ref="B11:AL11"/>
    <mergeCell ref="B24:AL24"/>
    <mergeCell ref="B26:AJ26"/>
    <mergeCell ref="B25:AL25"/>
    <mergeCell ref="B23:AL23"/>
    <mergeCell ref="A45:AL45"/>
    <mergeCell ref="A40:AM40"/>
    <mergeCell ref="AJ17:AL17"/>
    <mergeCell ref="L16:Q16"/>
    <mergeCell ref="AB19:AE19"/>
    <mergeCell ref="L50:AL50"/>
    <mergeCell ref="I33:Q33"/>
    <mergeCell ref="I34:Q34"/>
    <mergeCell ref="R33:AL33"/>
    <mergeCell ref="I35:Q35"/>
    <mergeCell ref="L19:Q19"/>
    <mergeCell ref="A48:AL48"/>
    <mergeCell ref="G19:K19"/>
    <mergeCell ref="V39:AC39"/>
    <mergeCell ref="A42:AL42"/>
    <mergeCell ref="A44:O44"/>
    <mergeCell ref="P44:Z44"/>
    <mergeCell ref="AA44:AL44"/>
    <mergeCell ref="R15:AA15"/>
    <mergeCell ref="R16:AA16"/>
    <mergeCell ref="R17:AA17"/>
    <mergeCell ref="AB16:AE16"/>
    <mergeCell ref="AF16:AI16"/>
    <mergeCell ref="B19:F19"/>
    <mergeCell ref="R18:AA18"/>
    <mergeCell ref="AJ20:AL20"/>
    <mergeCell ref="B20:AI20"/>
    <mergeCell ref="B22:AL22"/>
    <mergeCell ref="A50:K50"/>
    <mergeCell ref="A47:AL47"/>
    <mergeCell ref="B35:H35"/>
    <mergeCell ref="I36:Q36"/>
    <mergeCell ref="A49:AL49"/>
    <mergeCell ref="B16:F16"/>
    <mergeCell ref="G16:K16"/>
    <mergeCell ref="A182:T182"/>
    <mergeCell ref="I163:AL163"/>
    <mergeCell ref="A76:AL76"/>
    <mergeCell ref="A79:AL79"/>
    <mergeCell ref="A102:Q103"/>
    <mergeCell ref="B29:AL29"/>
    <mergeCell ref="G18:K18"/>
    <mergeCell ref="L18:Q18"/>
    <mergeCell ref="X167:Z167"/>
    <mergeCell ref="AD167:AF167"/>
    <mergeCell ref="AG167:AI167"/>
    <mergeCell ref="AJ167:AL167"/>
    <mergeCell ref="AD170:AF170"/>
    <mergeCell ref="B17:F17"/>
    <mergeCell ref="G17:K17"/>
    <mergeCell ref="L17:Q17"/>
    <mergeCell ref="O38:U38"/>
    <mergeCell ref="AJ41:AL41"/>
    <mergeCell ref="W123:AB123"/>
    <mergeCell ref="R114:AL115"/>
    <mergeCell ref="A94:K94"/>
    <mergeCell ref="A88:AL88"/>
    <mergeCell ref="A107:I107"/>
    <mergeCell ref="AD171:AF171"/>
    <mergeCell ref="I164:AL164"/>
    <mergeCell ref="A165:R165"/>
    <mergeCell ref="D171:W171"/>
    <mergeCell ref="D167:W167"/>
    <mergeCell ref="A65:AL65"/>
    <mergeCell ref="A64:AL64"/>
    <mergeCell ref="A69:AL69"/>
    <mergeCell ref="A70:AL70"/>
    <mergeCell ref="A68:AL68"/>
    <mergeCell ref="R111:AL112"/>
    <mergeCell ref="A110:N110"/>
    <mergeCell ref="T92:AL92"/>
    <mergeCell ref="A111:P119"/>
    <mergeCell ref="A2:AM2"/>
    <mergeCell ref="B15:F15"/>
    <mergeCell ref="G15:K15"/>
    <mergeCell ref="L15:Q15"/>
    <mergeCell ref="B18:F18"/>
    <mergeCell ref="A78:AL78"/>
    <mergeCell ref="A75:AL75"/>
    <mergeCell ref="A60:AL60"/>
    <mergeCell ref="C55:AF55"/>
  </mergeCells>
  <dataValidations count="4">
    <dataValidation type="list" allowBlank="1" showInputMessage="1" showErrorMessage="1" sqref="B16:F19">
      <formula1>$BA$31:$BA$32</formula1>
    </dataValidation>
    <dataValidation type="list" allowBlank="1" showInputMessage="1" showErrorMessage="1" sqref="B12:AL12">
      <formula1>$BA$34:$BA$36</formula1>
    </dataValidation>
    <dataValidation type="list" allowBlank="1" showInputMessage="1" showErrorMessage="1" sqref="C55:AF59">
      <formula1>$BA$64:$BA$73</formula1>
    </dataValidation>
    <dataValidation type="list" allowBlank="1" showInputMessage="1" showErrorMessage="1" sqref="W6:AL6">
      <formula1>$BA$2:$BA$30</formula1>
    </dataValidation>
  </dataValidations>
  <printOptions horizontalCentered="1"/>
  <pageMargins left="0.7086614173228347" right="0.7086614173228347" top="0.7480314960629921" bottom="0.7480314960629921" header="0.31496062992125984" footer="0.31496062992125984"/>
  <pageSetup blackAndWhite="1" fitToHeight="0" fitToWidth="1" horizontalDpi="600" verticalDpi="600" orientation="portrait" paperSize="9" scale="80" r:id="rId5"/>
  <rowBreaks count="3" manualBreakCount="3">
    <brk id="36" max="38" man="1"/>
    <brk id="108" max="38" man="1"/>
    <brk id="148" max="38" man="1"/>
  </rowBreaks>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651298.49</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Шестьсот пятьдесят одна тысяча двести девяносто восемь рублей 49 копеек</v>
      </c>
    </row>
    <row r="19" spans="2:3" ht="12.75">
      <c r="B19" s="7">
        <f ca="1">ROUND((RAND()*10000000),2)</f>
        <v>7440620.06</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Семь миллионов четыреста сорок тысяч шестьсот двадцать рублей 06 копеек</v>
      </c>
    </row>
    <row r="20" spans="2:3" ht="12.75">
      <c r="B20" s="7">
        <f ca="1">ROUND((RAND()*100000000),2)</f>
        <v>31561764.89</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Тридцать один миллион пятьсот шестьдесят одна тысяча семьсот шестьдесят четыре рубля 89 копеек</v>
      </c>
    </row>
    <row r="21" spans="2:3" ht="12.75">
      <c r="B21" s="7">
        <f ca="1">ROUND((RAND()*1000000000),2)</f>
        <v>559353233.85</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Пятьсот пятьдесят девять миллионов триста пятьдесят три тысячи двести тридцать три рубля 85 копеек</v>
      </c>
    </row>
    <row r="22" spans="2:3" ht="12.75">
      <c r="B22" s="7">
        <f ca="1">ROUND((RAND()*1000000000000),2)</f>
        <v>954054089389.18</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Девятьсот пятьдесят четыре миллиарда пятьдесят четыре миллиона восемьдесят девять тысяч триста восемьдесят девять рублей 18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B9:D80"/>
  <sheetViews>
    <sheetView zoomScalePageLayoutView="0" workbookViewId="0" topLeftCell="A1">
      <selection activeCell="B11" sqref="B11"/>
    </sheetView>
  </sheetViews>
  <sheetFormatPr defaultColWidth="9.140625" defaultRowHeight="15"/>
  <cols>
    <col min="2" max="2" width="58.00390625" style="0" customWidth="1"/>
    <col min="3" max="3" width="11.421875" style="0" customWidth="1"/>
    <col min="4" max="4" width="12.00390625" style="0" customWidth="1"/>
  </cols>
  <sheetData>
    <row r="9" spans="2:4" ht="15">
      <c r="B9" s="65" t="s">
        <v>100</v>
      </c>
      <c r="C9" s="47" t="s">
        <v>62</v>
      </c>
      <c r="D9" s="66" t="s">
        <v>219</v>
      </c>
    </row>
    <row r="10" spans="2:4" ht="30">
      <c r="B10" s="59" t="s">
        <v>148</v>
      </c>
      <c r="C10" s="57" t="s">
        <v>76</v>
      </c>
      <c r="D10" s="67">
        <v>130.56</v>
      </c>
    </row>
    <row r="11" spans="2:4" ht="45">
      <c r="B11" s="59" t="s">
        <v>149</v>
      </c>
      <c r="C11" s="57" t="s">
        <v>77</v>
      </c>
      <c r="D11" s="67">
        <v>96</v>
      </c>
    </row>
    <row r="12" spans="2:4" ht="45">
      <c r="B12" s="59" t="s">
        <v>150</v>
      </c>
      <c r="C12" s="57" t="s">
        <v>78</v>
      </c>
      <c r="D12" s="67">
        <v>195.84</v>
      </c>
    </row>
    <row r="13" spans="2:4" ht="60">
      <c r="B13" s="59" t="s">
        <v>151</v>
      </c>
      <c r="C13" s="57" t="s">
        <v>79</v>
      </c>
      <c r="D13" s="67">
        <v>144</v>
      </c>
    </row>
    <row r="14" spans="2:4" ht="30">
      <c r="B14" s="59" t="s">
        <v>152</v>
      </c>
      <c r="C14" s="57" t="s">
        <v>80</v>
      </c>
      <c r="D14" s="67">
        <v>153.6</v>
      </c>
    </row>
    <row r="15" spans="2:4" ht="45">
      <c r="B15" s="59" t="s">
        <v>153</v>
      </c>
      <c r="C15" s="57" t="s">
        <v>81</v>
      </c>
      <c r="D15" s="67">
        <v>107.52</v>
      </c>
    </row>
    <row r="16" spans="2:4" ht="45">
      <c r="B16" s="59" t="s">
        <v>154</v>
      </c>
      <c r="C16" s="57" t="s">
        <v>82</v>
      </c>
      <c r="D16" s="67">
        <v>249.6</v>
      </c>
    </row>
    <row r="17" spans="2:4" ht="60">
      <c r="B17" s="59" t="s">
        <v>155</v>
      </c>
      <c r="C17" s="57" t="s">
        <v>83</v>
      </c>
      <c r="D17" s="67">
        <v>163.2</v>
      </c>
    </row>
    <row r="18" spans="2:4" ht="30">
      <c r="B18" s="59" t="s">
        <v>156</v>
      </c>
      <c r="C18" s="57" t="s">
        <v>84</v>
      </c>
      <c r="D18" s="67">
        <v>197.76</v>
      </c>
    </row>
    <row r="19" spans="2:4" ht="45">
      <c r="B19" s="59" t="s">
        <v>157</v>
      </c>
      <c r="C19" s="57" t="s">
        <v>85</v>
      </c>
      <c r="D19" s="67">
        <v>138.24</v>
      </c>
    </row>
    <row r="20" spans="2:4" ht="45">
      <c r="B20" s="59" t="s">
        <v>158</v>
      </c>
      <c r="C20" s="57" t="s">
        <v>86</v>
      </c>
      <c r="D20" s="67">
        <v>322.56</v>
      </c>
    </row>
    <row r="21" spans="2:4" ht="60">
      <c r="B21" s="59" t="s">
        <v>159</v>
      </c>
      <c r="C21" s="57" t="s">
        <v>87</v>
      </c>
      <c r="D21" s="67">
        <v>241.92</v>
      </c>
    </row>
    <row r="22" spans="2:4" ht="30">
      <c r="B22" s="59" t="s">
        <v>160</v>
      </c>
      <c r="C22" s="57" t="s">
        <v>88</v>
      </c>
      <c r="D22" s="67">
        <v>261.12</v>
      </c>
    </row>
    <row r="23" spans="2:4" ht="45">
      <c r="B23" s="59" t="s">
        <v>161</v>
      </c>
      <c r="C23" s="57" t="s">
        <v>89</v>
      </c>
      <c r="D23" s="67">
        <v>215.04</v>
      </c>
    </row>
    <row r="24" spans="2:4" ht="45">
      <c r="B24" s="59" t="s">
        <v>162</v>
      </c>
      <c r="C24" s="57" t="s">
        <v>90</v>
      </c>
      <c r="D24" s="67">
        <v>395.52</v>
      </c>
    </row>
    <row r="25" spans="2:4" ht="60">
      <c r="B25" s="59" t="s">
        <v>163</v>
      </c>
      <c r="C25" s="57" t="s">
        <v>91</v>
      </c>
      <c r="D25" s="67">
        <v>259.2</v>
      </c>
    </row>
    <row r="26" spans="2:4" ht="33">
      <c r="B26" s="59" t="s">
        <v>164</v>
      </c>
      <c r="C26" s="57" t="s">
        <v>92</v>
      </c>
      <c r="D26" s="67">
        <v>324.48</v>
      </c>
    </row>
    <row r="27" spans="2:4" ht="48">
      <c r="B27" s="59" t="s">
        <v>165</v>
      </c>
      <c r="C27" s="57" t="s">
        <v>93</v>
      </c>
      <c r="D27" s="67">
        <v>226.56</v>
      </c>
    </row>
    <row r="28" spans="2:4" ht="45">
      <c r="B28" s="59" t="s">
        <v>166</v>
      </c>
      <c r="C28" s="60" t="s">
        <v>94</v>
      </c>
      <c r="D28" s="67">
        <v>478.08</v>
      </c>
    </row>
    <row r="29" spans="2:4" ht="60">
      <c r="B29" s="59" t="s">
        <v>167</v>
      </c>
      <c r="C29" s="60" t="s">
        <v>95</v>
      </c>
      <c r="D29" s="67">
        <v>312.96</v>
      </c>
    </row>
    <row r="30" spans="2:4" ht="30">
      <c r="B30" s="59" t="s">
        <v>168</v>
      </c>
      <c r="C30" s="60" t="s">
        <v>96</v>
      </c>
      <c r="D30" s="67">
        <v>443.52</v>
      </c>
    </row>
    <row r="31" spans="2:4" ht="45">
      <c r="B31" s="59" t="s">
        <v>169</v>
      </c>
      <c r="C31" s="60" t="s">
        <v>97</v>
      </c>
      <c r="D31" s="67">
        <v>326.4</v>
      </c>
    </row>
    <row r="32" spans="2:4" ht="45">
      <c r="B32" s="59" t="s">
        <v>170</v>
      </c>
      <c r="C32" s="60" t="s">
        <v>98</v>
      </c>
      <c r="D32" s="67">
        <v>652.8</v>
      </c>
    </row>
    <row r="33" spans="2:4" ht="60">
      <c r="B33" s="59" t="s">
        <v>171</v>
      </c>
      <c r="C33" s="60" t="s">
        <v>99</v>
      </c>
      <c r="D33" s="67">
        <v>491.52</v>
      </c>
    </row>
    <row r="34" spans="2:4" ht="25.5">
      <c r="B34" s="61" t="s">
        <v>172</v>
      </c>
      <c r="C34" s="60" t="s">
        <v>101</v>
      </c>
      <c r="D34" s="67">
        <v>80.64</v>
      </c>
    </row>
    <row r="35" spans="2:4" ht="38.25">
      <c r="B35" s="61" t="s">
        <v>173</v>
      </c>
      <c r="C35" s="60" t="s">
        <v>102</v>
      </c>
      <c r="D35" s="67">
        <v>80.64</v>
      </c>
    </row>
    <row r="36" spans="2:4" ht="38.25">
      <c r="B36" s="61" t="s">
        <v>174</v>
      </c>
      <c r="C36" s="60" t="s">
        <v>103</v>
      </c>
      <c r="D36" s="67">
        <v>107.52</v>
      </c>
    </row>
    <row r="37" spans="2:4" ht="38.25">
      <c r="B37" s="61" t="s">
        <v>175</v>
      </c>
      <c r="C37" s="60" t="s">
        <v>104</v>
      </c>
      <c r="D37" s="67">
        <v>107.52</v>
      </c>
    </row>
    <row r="38" spans="2:4" ht="25.5">
      <c r="B38" s="61" t="s">
        <v>176</v>
      </c>
      <c r="C38" s="60" t="s">
        <v>105</v>
      </c>
      <c r="D38" s="67">
        <v>92.16</v>
      </c>
    </row>
    <row r="39" spans="2:4" ht="38.25">
      <c r="B39" s="61" t="s">
        <v>177</v>
      </c>
      <c r="C39" s="60" t="s">
        <v>106</v>
      </c>
      <c r="D39" s="67">
        <v>92.16</v>
      </c>
    </row>
    <row r="40" spans="2:4" ht="38.25">
      <c r="B40" s="61" t="s">
        <v>178</v>
      </c>
      <c r="C40" s="60" t="s">
        <v>107</v>
      </c>
      <c r="D40" s="67">
        <v>128.64</v>
      </c>
    </row>
    <row r="41" spans="2:4" ht="38.25">
      <c r="B41" s="61" t="s">
        <v>179</v>
      </c>
      <c r="C41" s="60" t="s">
        <v>108</v>
      </c>
      <c r="D41" s="67">
        <v>128.64</v>
      </c>
    </row>
    <row r="42" spans="2:4" ht="25.5">
      <c r="B42" s="61" t="s">
        <v>180</v>
      </c>
      <c r="C42" s="60" t="s">
        <v>109</v>
      </c>
      <c r="D42" s="67">
        <v>107.52</v>
      </c>
    </row>
    <row r="43" spans="2:4" ht="38.25">
      <c r="B43" s="61" t="s">
        <v>181</v>
      </c>
      <c r="C43" s="60" t="s">
        <v>110</v>
      </c>
      <c r="D43" s="67">
        <v>107.52</v>
      </c>
    </row>
    <row r="44" spans="2:4" ht="38.25">
      <c r="B44" s="61" t="s">
        <v>182</v>
      </c>
      <c r="C44" s="60" t="s">
        <v>111</v>
      </c>
      <c r="D44" s="67">
        <v>149.76</v>
      </c>
    </row>
    <row r="45" spans="2:4" ht="38.25">
      <c r="B45" s="61" t="s">
        <v>183</v>
      </c>
      <c r="C45" s="60" t="s">
        <v>112</v>
      </c>
      <c r="D45" s="67">
        <v>149.76</v>
      </c>
    </row>
    <row r="46" spans="2:4" ht="25.5">
      <c r="B46" s="61" t="s">
        <v>184</v>
      </c>
      <c r="C46" s="60" t="s">
        <v>113</v>
      </c>
      <c r="D46" s="67">
        <v>142.08</v>
      </c>
    </row>
    <row r="47" spans="2:4" ht="38.25">
      <c r="B47" s="61" t="s">
        <v>185</v>
      </c>
      <c r="C47" s="60" t="s">
        <v>114</v>
      </c>
      <c r="D47" s="67">
        <v>142.08</v>
      </c>
    </row>
    <row r="48" spans="2:4" ht="38.25">
      <c r="B48" s="61" t="s">
        <v>186</v>
      </c>
      <c r="C48" s="60" t="s">
        <v>115</v>
      </c>
      <c r="D48" s="67">
        <v>226.56</v>
      </c>
    </row>
    <row r="49" spans="2:4" ht="38.25">
      <c r="B49" s="61" t="s">
        <v>187</v>
      </c>
      <c r="C49" s="60" t="s">
        <v>116</v>
      </c>
      <c r="D49" s="67">
        <v>226.56</v>
      </c>
    </row>
    <row r="50" spans="2:4" ht="30">
      <c r="B50" s="61" t="s">
        <v>188</v>
      </c>
      <c r="C50" s="60" t="s">
        <v>117</v>
      </c>
      <c r="D50" s="67">
        <v>145.92</v>
      </c>
    </row>
    <row r="51" spans="2:4" ht="45">
      <c r="B51" s="61" t="s">
        <v>189</v>
      </c>
      <c r="C51" s="60" t="s">
        <v>118</v>
      </c>
      <c r="D51" s="67">
        <v>145.92</v>
      </c>
    </row>
    <row r="52" spans="2:4" ht="38.25">
      <c r="B52" s="61" t="s">
        <v>190</v>
      </c>
      <c r="C52" s="60" t="s">
        <v>119</v>
      </c>
      <c r="D52" s="67">
        <v>226.56</v>
      </c>
    </row>
    <row r="53" spans="2:4" ht="38.25">
      <c r="B53" s="61" t="s">
        <v>191</v>
      </c>
      <c r="C53" s="60" t="s">
        <v>120</v>
      </c>
      <c r="D53" s="67">
        <v>226.56</v>
      </c>
    </row>
    <row r="54" spans="2:4" ht="25.5">
      <c r="B54" s="61" t="s">
        <v>192</v>
      </c>
      <c r="C54" s="60" t="s">
        <v>121</v>
      </c>
      <c r="D54" s="67">
        <v>176.64</v>
      </c>
    </row>
    <row r="55" spans="2:4" ht="25.5">
      <c r="B55" s="61" t="s">
        <v>193</v>
      </c>
      <c r="C55" s="60" t="s">
        <v>122</v>
      </c>
      <c r="D55" s="67">
        <v>176.64</v>
      </c>
    </row>
    <row r="56" spans="2:4" ht="25.5">
      <c r="B56" s="61" t="s">
        <v>194</v>
      </c>
      <c r="C56" s="60" t="s">
        <v>123</v>
      </c>
      <c r="D56" s="67">
        <v>259.2</v>
      </c>
    </row>
    <row r="57" spans="2:4" ht="38.25">
      <c r="B57" s="62" t="s">
        <v>195</v>
      </c>
      <c r="C57" s="63" t="s">
        <v>124</v>
      </c>
      <c r="D57" s="68">
        <v>259.2</v>
      </c>
    </row>
    <row r="58" spans="2:4" ht="25.5">
      <c r="B58" s="64" t="s">
        <v>196</v>
      </c>
      <c r="C58" s="60" t="s">
        <v>125</v>
      </c>
      <c r="D58" s="67">
        <v>111.36</v>
      </c>
    </row>
    <row r="59" spans="2:4" ht="38.25">
      <c r="B59" s="64" t="s">
        <v>197</v>
      </c>
      <c r="C59" s="60" t="s">
        <v>126</v>
      </c>
      <c r="D59" s="67">
        <v>111.36</v>
      </c>
    </row>
    <row r="60" spans="2:4" ht="38.25">
      <c r="B60" s="64" t="s">
        <v>198</v>
      </c>
      <c r="C60" s="60" t="s">
        <v>127</v>
      </c>
      <c r="D60" s="67">
        <v>168.96</v>
      </c>
    </row>
    <row r="61" spans="2:4" ht="38.25">
      <c r="B61" s="64" t="s">
        <v>199</v>
      </c>
      <c r="C61" s="60" t="s">
        <v>128</v>
      </c>
      <c r="D61" s="67">
        <v>168.96</v>
      </c>
    </row>
    <row r="62" spans="2:4" ht="25.5">
      <c r="B62" s="64" t="s">
        <v>200</v>
      </c>
      <c r="C62" s="60" t="s">
        <v>129</v>
      </c>
      <c r="D62" s="67">
        <v>138.24</v>
      </c>
    </row>
    <row r="63" spans="2:4" ht="38.25">
      <c r="B63" s="64" t="s">
        <v>201</v>
      </c>
      <c r="C63" s="60" t="s">
        <v>130</v>
      </c>
      <c r="D63" s="67">
        <v>138.24</v>
      </c>
    </row>
    <row r="64" spans="2:4" ht="38.25">
      <c r="B64" s="64" t="s">
        <v>202</v>
      </c>
      <c r="C64" s="60" t="s">
        <v>131</v>
      </c>
      <c r="D64" s="67">
        <v>193.92</v>
      </c>
    </row>
    <row r="65" spans="2:4" ht="38.25">
      <c r="B65" s="64" t="s">
        <v>203</v>
      </c>
      <c r="C65" s="60" t="s">
        <v>132</v>
      </c>
      <c r="D65" s="67">
        <v>193.92</v>
      </c>
    </row>
    <row r="66" spans="2:4" ht="25.5">
      <c r="B66" s="64" t="s">
        <v>204</v>
      </c>
      <c r="C66" s="60" t="s">
        <v>133</v>
      </c>
      <c r="D66" s="67">
        <v>161.28</v>
      </c>
    </row>
    <row r="67" spans="2:4" ht="38.25">
      <c r="B67" s="64" t="s">
        <v>205</v>
      </c>
      <c r="C67" s="60" t="s">
        <v>134</v>
      </c>
      <c r="D67" s="67">
        <v>161.28</v>
      </c>
    </row>
    <row r="68" spans="2:4" ht="38.25">
      <c r="B68" s="64" t="s">
        <v>206</v>
      </c>
      <c r="C68" s="60" t="s">
        <v>135</v>
      </c>
      <c r="D68" s="67">
        <v>222.72</v>
      </c>
    </row>
    <row r="69" spans="2:4" ht="38.25">
      <c r="B69" s="64" t="s">
        <v>207</v>
      </c>
      <c r="C69" s="60" t="s">
        <v>136</v>
      </c>
      <c r="D69" s="67">
        <v>222.72</v>
      </c>
    </row>
    <row r="70" spans="2:4" ht="25.5">
      <c r="B70" s="64" t="s">
        <v>208</v>
      </c>
      <c r="C70" s="60" t="s">
        <v>137</v>
      </c>
      <c r="D70" s="67">
        <v>230.4</v>
      </c>
    </row>
    <row r="71" spans="2:4" ht="38.25">
      <c r="B71" s="64" t="s">
        <v>209</v>
      </c>
      <c r="C71" s="60" t="s">
        <v>138</v>
      </c>
      <c r="D71" s="67">
        <v>230.4</v>
      </c>
    </row>
    <row r="72" spans="2:4" ht="38.25">
      <c r="B72" s="64" t="s">
        <v>210</v>
      </c>
      <c r="C72" s="60" t="s">
        <v>139</v>
      </c>
      <c r="D72" s="67">
        <v>314.88</v>
      </c>
    </row>
    <row r="73" spans="2:4" ht="38.25">
      <c r="B73" s="64" t="s">
        <v>211</v>
      </c>
      <c r="C73" s="60" t="s">
        <v>140</v>
      </c>
      <c r="D73" s="67">
        <v>314.88</v>
      </c>
    </row>
    <row r="74" spans="2:4" ht="30">
      <c r="B74" s="64" t="s">
        <v>212</v>
      </c>
      <c r="C74" s="60" t="s">
        <v>141</v>
      </c>
      <c r="D74" s="67">
        <v>226.56</v>
      </c>
    </row>
    <row r="75" spans="2:4" ht="45">
      <c r="B75" s="64" t="s">
        <v>213</v>
      </c>
      <c r="C75" s="60" t="s">
        <v>142</v>
      </c>
      <c r="D75" s="67">
        <v>226.56</v>
      </c>
    </row>
    <row r="76" spans="2:4" ht="38.25">
      <c r="B76" s="64" t="s">
        <v>214</v>
      </c>
      <c r="C76" s="60" t="s">
        <v>143</v>
      </c>
      <c r="D76" s="67">
        <v>359.04</v>
      </c>
    </row>
    <row r="77" spans="2:4" ht="38.25">
      <c r="B77" s="64" t="s">
        <v>215</v>
      </c>
      <c r="C77" s="60" t="s">
        <v>144</v>
      </c>
      <c r="D77" s="67">
        <v>359.04</v>
      </c>
    </row>
    <row r="78" spans="2:4" ht="25.5">
      <c r="B78" s="64" t="s">
        <v>216</v>
      </c>
      <c r="C78" s="60" t="s">
        <v>145</v>
      </c>
      <c r="D78" s="67">
        <v>236.16</v>
      </c>
    </row>
    <row r="79" spans="2:4" ht="25.5">
      <c r="B79" s="64" t="s">
        <v>217</v>
      </c>
      <c r="C79" s="60" t="s">
        <v>146</v>
      </c>
      <c r="D79" s="67">
        <v>236.16</v>
      </c>
    </row>
    <row r="80" spans="2:4" ht="25.5">
      <c r="B80" s="64" t="s">
        <v>218</v>
      </c>
      <c r="C80" s="60" t="s">
        <v>147</v>
      </c>
      <c r="D80" s="67">
        <v>387.84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kalugina</cp:lastModifiedBy>
  <cp:lastPrinted>2024-01-11T12:37:28Z</cp:lastPrinted>
  <dcterms:created xsi:type="dcterms:W3CDTF">2021-04-16T08:52:42Z</dcterms:created>
  <dcterms:modified xsi:type="dcterms:W3CDTF">2024-07-02T09:42:01Z</dcterms:modified>
  <cp:category/>
  <cp:version/>
  <cp:contentType/>
  <cp:contentStatus/>
</cp:coreProperties>
</file>