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455" yWindow="180" windowWidth="10320" windowHeight="8940"/>
  </bookViews>
  <sheets>
    <sheet name="Лист1" sheetId="1" r:id="rId1"/>
    <sheet name="Формула 2" sheetId="3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Лист1!$A$1:$AM$93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B64" i="1" l="1"/>
  <c r="U64" i="1"/>
  <c r="I62" i="1"/>
  <c r="I61" i="1"/>
  <c r="AF52" i="1"/>
  <c r="Y74" i="1"/>
  <c r="C15" i="3" l="1"/>
  <c r="AD74" i="1"/>
  <c r="AD77" i="1" l="1"/>
  <c r="AG74" i="1"/>
  <c r="AG77" i="1" s="1"/>
  <c r="H80" i="1" s="1"/>
  <c r="B22" i="3"/>
  <c r="C22" i="3" s="1"/>
  <c r="B21" i="3"/>
  <c r="C21" i="3" s="1"/>
  <c r="B20" i="3"/>
  <c r="C20" i="3" s="1"/>
  <c r="B19" i="3"/>
  <c r="C19" i="3" s="1"/>
  <c r="B18" i="3"/>
  <c r="C18" i="3" s="1"/>
  <c r="C16" i="3"/>
  <c r="C14" i="3"/>
  <c r="C13" i="3"/>
  <c r="C12" i="3"/>
  <c r="C11" i="3"/>
  <c r="C10" i="3"/>
  <c r="C9" i="3"/>
  <c r="C8" i="3"/>
  <c r="C7" i="3"/>
  <c r="C6" i="3"/>
  <c r="C5" i="3"/>
  <c r="AJ74" i="1" l="1"/>
  <c r="AJ77" i="1" s="1"/>
  <c r="H79" i="1" s="1"/>
  <c r="AD31" i="1"/>
  <c r="AD34" i="1" s="1"/>
  <c r="AG31" i="1" l="1"/>
  <c r="AG34" i="1" s="1"/>
  <c r="H37" i="1" s="1"/>
  <c r="AJ31" i="1" l="1"/>
  <c r="AJ34" i="1" l="1"/>
  <c r="H36" i="1" s="1"/>
</calcChain>
</file>

<file path=xl/comments1.xml><?xml version="1.0" encoding="utf-8"?>
<comments xmlns="http://schemas.openxmlformats.org/spreadsheetml/2006/main">
  <authors>
    <author>Aliabeva</author>
  </authors>
  <commentList>
    <comment ref="V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ЗАПОЛНЯТЬ ТОЛЬКО ОКРАШЕННЫЕ ПОЛЯ </t>
        </r>
      </text>
    </comment>
    <comment ref="S16" authorId="0">
      <text>
        <r>
          <rPr>
            <b/>
            <sz val="9"/>
            <color indexed="81"/>
            <rFont val="Tahoma"/>
            <family val="2"/>
            <charset val="204"/>
          </rPr>
          <t>СОГЛАСОВАТЬ С ГОСПРОМНАДЗОРОМ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№ ДОЛГОСРОЧНОГО ДОГОВОРА
</t>
        </r>
      </text>
    </comment>
    <comment ref="W19" authorId="0">
      <text>
        <r>
          <rPr>
            <b/>
            <sz val="9"/>
            <color indexed="81"/>
            <rFont val="Tahoma"/>
            <family val="2"/>
            <charset val="204"/>
          </rPr>
          <t>ДАТА ЗАКЛЮЧЕНИЯ ДОЛГОСРОЧНОГО ДОГОВОРА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31" authorId="0">
      <text>
        <r>
          <rPr>
            <b/>
            <sz val="6"/>
            <color indexed="81"/>
            <rFont val="Tahoma"/>
            <family val="2"/>
            <charset val="204"/>
          </rPr>
          <t>ВСТАВЛЕННОЕ КОЛИЧЕСТВО ПРОВЕРОК ЗНАНИЙ ДОЛЖНО БЫТЬ ОСУЩЕСТВЛЕНО В ТЕЧЕНИИ ОДНОГО РАБОЧЕГО ДНЯ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G53" authorId="0">
      <text>
        <r>
          <rPr>
            <b/>
            <sz val="9"/>
            <color indexed="81"/>
            <rFont val="Tahoma"/>
            <family val="2"/>
            <charset val="204"/>
          </rPr>
          <t>ВСТАВИТЬ ДАТУ ЗАПОЛНЕНИЯ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<sst xmlns="http://schemas.openxmlformats.org/spreadsheetml/2006/main" count="73" uniqueCount="51">
  <si>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</si>
  <si>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</si>
  <si>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</si>
  <si>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</si>
  <si>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</si>
  <si>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</si>
  <si>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</si>
  <si>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</si>
  <si>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Кол-во ед.</t>
  </si>
  <si>
    <t>Стоим. за ед. без НДС, руб</t>
  </si>
  <si>
    <t>НДС, руб.</t>
  </si>
  <si>
    <t>Стоимость с НДС, руб.</t>
  </si>
  <si>
    <t>Стоимость без НДС, руб</t>
  </si>
  <si>
    <t>ИТОГО:</t>
  </si>
  <si>
    <t>ВСЕГО:</t>
  </si>
  <si>
    <t>Объем оказанных услуг:</t>
  </si>
  <si>
    <t>Работу выполнил:</t>
  </si>
  <si>
    <t>(подпись)</t>
  </si>
  <si>
    <t>М.П.</t>
  </si>
  <si>
    <t>(должность Ф.И.О.)</t>
  </si>
  <si>
    <t>Перевод числа в сумму прописью</t>
  </si>
  <si>
    <r>
      <t xml:space="preserve">Формат: </t>
    </r>
    <r>
      <rPr>
        <b/>
        <sz val="10"/>
        <color theme="3"/>
        <rFont val="Arial"/>
        <family val="2"/>
        <charset val="204"/>
      </rPr>
      <t>"</t>
    </r>
    <r>
      <rPr>
        <b/>
        <i/>
        <sz val="10"/>
        <color theme="3"/>
        <rFont val="Arial"/>
        <family val="2"/>
        <charset val="204"/>
      </rPr>
      <t>Пропись</t>
    </r>
    <r>
      <rPr>
        <b/>
        <sz val="10"/>
        <color theme="3"/>
        <rFont val="Arial"/>
        <family val="2"/>
        <charset val="204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</si>
  <si>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</si>
  <si>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</si>
  <si>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</si>
  <si>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</si>
  <si>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</si>
  <si>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1.</t>
  </si>
  <si>
    <t>2.</t>
  </si>
  <si>
    <t>3.</t>
  </si>
  <si>
    <t>№</t>
  </si>
  <si>
    <t>После проведения оплаты "Заказчик" предоставляет "Исполнителю" копию платежного поручения.</t>
  </si>
  <si>
    <t>Оплату произвести в течение 10 банковских дней со дня выставления.</t>
  </si>
  <si>
    <t>подпись</t>
  </si>
  <si>
    <t>СЧЕТ-ФАКТУРА №</t>
  </si>
  <si>
    <t>Юридический адрес:</t>
  </si>
  <si>
    <t>Банковские реквизиты:</t>
  </si>
  <si>
    <t>Основанием, подтверждающим оказание платных услуг, является акт сдачи-приемки оказанных</t>
  </si>
  <si>
    <t>услуг.</t>
  </si>
  <si>
    <t>Работа проводилась по договору №</t>
  </si>
  <si>
    <t>Счет-фактура выписана на основании договора от</t>
  </si>
  <si>
    <t>(банковские реквизиты)</t>
  </si>
  <si>
    <t>А.А.Караткевич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</si>
  <si>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Гомельское областное управление Госпромнадзора
246045, г. Гомель, ул. Олимпийская, 13
p/с:  BY85BLBB36420400872669001001
БИК: BLBBBY2X
Дирекция ОАО "Белинвестбанк" по Гомельской области
УНП 400872669 ОКПО 00015482</t>
    </r>
  </si>
  <si>
    <t>Заместитель начальника Гомельского областного</t>
  </si>
  <si>
    <t>управления - начальник отдела экспертизы</t>
  </si>
  <si>
    <t xml:space="preserve">№
прейскуранта </t>
  </si>
  <si>
    <t>15.1</t>
  </si>
  <si>
    <t>Основание для оплаты Прейскурант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утвержденный и введенный в действие приказом Госпромнадзора от 20.06.2022 № 51</t>
  </si>
  <si>
    <t>Проведение проверки знаний
по вопросам промышленной безопасности
(за 1экзаменуемого на 1 услугу)</t>
  </si>
  <si>
    <t>Расчет проведен согласно Прейскуранту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утвержденному и введенному в действие приказом Госпромнадзора от 20.06.2022 №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</si>
</sst>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</font>
    <font>
      <sz val="10"/>
      <color theme="3"/>
      <name val="Arial"/>
      <family val="2"/>
      <charset val="204"/>
    </font>
    <font>
      <b/>
      <sz val="10"/>
      <color theme="3"/>
      <name val="Arial"/>
      <family val="2"/>
      <charset val="204"/>
    </font>
    <font>
      <b/>
      <i/>
      <sz val="10"/>
      <color theme="3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7" fillId="0" borderId="0" xfId="1" applyFont="1"/>
    <xf numFmtId="0" fontId="8" fillId="0" borderId="0" xfId="1" applyFont="1"/>
    <xf numFmtId="0" fontId="6" fillId="0" borderId="0" xfId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/>
    <xf numFmtId="4" fontId="6" fillId="0" borderId="0" xfId="1" applyNumberFormat="1"/>
    <xf numFmtId="0" fontId="6" fillId="0" borderId="0" xfId="1" quotePrefix="1" applyFont="1"/>
    <xf numFmtId="0" fontId="6" fillId="0" borderId="0" xfId="1" quotePrefix="1"/>
    <xf numFmtId="4" fontId="11" fillId="0" borderId="0" xfId="1" applyNumberFormat="1" applyFont="1" applyAlignment="1">
      <alignment vertical="center"/>
    </xf>
    <xf numFmtId="0" fontId="12" fillId="0" borderId="0" xfId="1" applyFont="1"/>
    <xf numFmtId="0" fontId="6" fillId="0" borderId="0" xfId="1" applyAlignment="1"/>
    <xf numFmtId="0" fontId="2" fillId="2" borderId="0" xfId="0" applyFont="1" applyFill="1" applyAlignment="1" applyProtection="1">
      <protection locked="0" hidden="1"/>
    </xf>
    <xf numFmtId="0" fontId="2" fillId="2" borderId="0" xfId="0" applyFont="1" applyFill="1" applyProtection="1">
      <protection locked="0" hidden="1"/>
    </xf>
    <xf numFmtId="0" fontId="2" fillId="2" borderId="0" xfId="0" applyFont="1" applyFill="1" applyBorder="1" applyProtection="1">
      <protection locked="0" hidden="1"/>
    </xf>
    <xf numFmtId="0" fontId="2" fillId="0" borderId="0" xfId="0" applyFont="1" applyProtection="1">
      <protection locked="0" hidden="1"/>
    </xf>
    <xf numFmtId="0" fontId="2" fillId="2" borderId="0" xfId="0" applyFont="1" applyFill="1" applyBorder="1" applyAlignment="1" applyProtection="1">
      <alignment vertical="top" wrapText="1"/>
      <protection locked="0" hidden="1"/>
    </xf>
    <xf numFmtId="0" fontId="2" fillId="0" borderId="0" xfId="0" applyFont="1" applyBorder="1" applyProtection="1">
      <protection locked="0" hidden="1"/>
    </xf>
    <xf numFmtId="0" fontId="2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2" borderId="0" xfId="0" quotePrefix="1" applyNumberFormat="1" applyFont="1" applyFill="1" applyAlignment="1" applyProtection="1">
      <alignment horizontal="right"/>
      <protection hidden="1"/>
    </xf>
    <xf numFmtId="0" fontId="2" fillId="2" borderId="0" xfId="0" quotePrefix="1" applyFont="1" applyFill="1" applyAlignment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Alignment="1" applyProtection="1">
      <protection hidden="1"/>
    </xf>
    <xf numFmtId="0" fontId="13" fillId="2" borderId="0" xfId="0" applyFont="1" applyFill="1" applyAlignment="1" applyProtection="1">
      <alignment vertical="top"/>
      <protection hidden="1"/>
    </xf>
    <xf numFmtId="0" fontId="2" fillId="2" borderId="5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2" fillId="2" borderId="2" xfId="0" applyFont="1" applyFill="1" applyBorder="1" applyAlignment="1" applyProtection="1">
      <alignment horizontal="justify" vertical="center" wrapText="1"/>
      <protection hidden="1"/>
    </xf>
    <xf numFmtId="0" fontId="5" fillId="2" borderId="0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/>
      <protection hidden="1"/>
    </xf>
    <xf numFmtId="49" fontId="2" fillId="2" borderId="2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justify" vertical="top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locked="0"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locked="0" hidden="1"/>
    </xf>
    <xf numFmtId="0" fontId="2" fillId="3" borderId="0" xfId="0" applyFont="1" applyFill="1" applyAlignment="1" applyProtection="1">
      <alignment horizontal="center" wrapText="1"/>
      <protection locked="0" hidden="1"/>
    </xf>
    <xf numFmtId="0" fontId="2" fillId="3" borderId="1" xfId="0" applyFont="1" applyFill="1" applyBorder="1" applyAlignment="1" applyProtection="1">
      <alignment horizontal="center" wrapText="1"/>
      <protection locked="0" hidden="1"/>
    </xf>
    <xf numFmtId="0" fontId="2" fillId="0" borderId="0" xfId="0" applyFont="1" applyFill="1" applyAlignment="1" applyProtection="1">
      <alignment horizontal="left" vertical="top" wrapText="1"/>
      <protection hidden="1"/>
    </xf>
    <xf numFmtId="14" fontId="3" fillId="3" borderId="5" xfId="0" applyNumberFormat="1" applyFont="1" applyFill="1" applyBorder="1" applyAlignment="1" applyProtection="1">
      <alignment horizontal="left"/>
      <protection locked="0" hidden="1"/>
    </xf>
    <xf numFmtId="0" fontId="3" fillId="3" borderId="5" xfId="0" applyFont="1" applyFill="1" applyBorder="1" applyAlignment="1" applyProtection="1">
      <alignment horizontal="left"/>
      <protection locked="0" hidden="1"/>
    </xf>
    <xf numFmtId="0" fontId="13" fillId="0" borderId="1" xfId="0" applyFont="1" applyFill="1" applyBorder="1" applyAlignment="1" applyProtection="1">
      <alignment horizontal="left" wrapText="1"/>
      <protection hidden="1"/>
    </xf>
    <xf numFmtId="0" fontId="2" fillId="2" borderId="0" xfId="0" applyFont="1" applyFill="1" applyAlignment="1" applyProtection="1">
      <alignment horizontal="justify" wrapText="1"/>
      <protection hidden="1"/>
    </xf>
    <xf numFmtId="0" fontId="13" fillId="0" borderId="5" xfId="0" applyFont="1" applyFill="1" applyBorder="1" applyAlignment="1" applyProtection="1">
      <alignment horizontal="left" wrapText="1"/>
      <protection hidden="1"/>
    </xf>
    <xf numFmtId="0" fontId="13" fillId="2" borderId="6" xfId="0" applyFont="1" applyFill="1" applyBorder="1" applyAlignment="1" applyProtection="1">
      <alignment horizontal="center" vertical="top"/>
      <protection hidden="1"/>
    </xf>
    <xf numFmtId="14" fontId="2" fillId="2" borderId="1" xfId="0" applyNumberFormat="1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14" fontId="2" fillId="3" borderId="1" xfId="0" applyNumberFormat="1" applyFont="1" applyFill="1" applyBorder="1" applyAlignment="1" applyProtection="1">
      <alignment horizontal="center" wrapText="1"/>
      <protection locked="0" hidden="1"/>
    </xf>
    <xf numFmtId="0" fontId="14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3" borderId="0" xfId="0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hidden="1"/>
    </xf>
    <xf numFmtId="0" fontId="5" fillId="3" borderId="0" xfId="0" applyFont="1" applyFill="1" applyBorder="1" applyAlignment="1" applyProtection="1">
      <alignment horizontal="left" vertical="top" wrapText="1"/>
      <protection locked="0" hidden="1"/>
    </xf>
    <xf numFmtId="0" fontId="2" fillId="3" borderId="1" xfId="0" applyFont="1" applyFill="1" applyBorder="1" applyAlignment="1" applyProtection="1">
      <alignment horizontal="center"/>
      <protection locked="0"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0" fontId="5" fillId="3" borderId="2" xfId="0" applyFont="1" applyFill="1" applyBorder="1" applyAlignment="1" applyProtection="1">
      <alignment horizontal="center" vertical="center"/>
      <protection locked="0" hidden="1"/>
    </xf>
  </cellXfs>
  <cellStyles count="2">
    <cellStyle name="Обычный" xfId="0" builtinId="0"/>
    <cellStyle name="Обычный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mruColors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118241</xdr:colOff>
      <xdr:row>84</xdr:row>
      <xdr:rowOff>116598</xdr:rowOff>
    </xdr:from>
    <xdr:to>
      <xdr:col>10</xdr:col>
      <xdr:colOff>228696</xdr:colOff>
      <xdr:row>93</xdr:row>
      <xdr:rowOff>68973</xdr:rowOff>
    </xdr:to>
    <xdr:pic>
      <xdr:nvPicPr>
        <xdr:cNvPr id="4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41" y="17051391"/>
          <a:ext cx="1619018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42675</xdr:colOff>
      <xdr:row>81</xdr:row>
      <xdr:rowOff>105104</xdr:rowOff>
    </xdr:from>
    <xdr:to>
      <xdr:col>31</xdr:col>
      <xdr:colOff>108901</xdr:colOff>
      <xdr:row>92</xdr:row>
      <xdr:rowOff>19379</xdr:rowOff>
    </xdr:to>
    <xdr:pic>
      <xdr:nvPicPr>
        <xdr:cNvPr id="5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330" y="16271328"/>
          <a:ext cx="1255209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B4:C22" totalsRowShown="0" headerRowDxfId="2">
  <tableColumns count="2">
    <tableColumn id="1" name="Примеры" dataDxfId="1"/>
    <tableColumn id="2" name="Результат преобразования" dataDxfId="0">
      <calculatedColumnFormula>SUBSTITUTE(TEXT(TRUNC(B5,0),"# ##0_ ") &amp; "(" &amp; 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")&amp;") рубл"&amp;VLOOKUP(MOD(MAX(MOD(MID(TEXT(B5,n0),11,2)-11,100),9),10),{0,"ь ";1,"я ";4,"ей "},2)&amp;RIGHT(TEXT(B5,n0),2)&amp;" копе"&amp;VLOOKUP(MOD(MAX(MOD(RIGHT(TEXT(B5,n0),2)-11,100),9),10),{0,"йка";1,"йки";4,"ек"},2)," )",")")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103"/>
  <sheetViews>
    <sheetView tabSelected="1" view="pageLayout" zoomScaleNormal="115" zoomScaleSheetLayoutView="100" workbookViewId="0">
      <selection activeCell="V2" sqref="V2:AL3"/>
    </sheetView>
  </sheetViews>
  <sheetFormatPr defaultColWidth="2.28515625" defaultRowHeight="15" x14ac:dyDescent="0.25"/>
  <cols>
    <col min="1" max="10" width="2.28515625" style="16"/>
    <col min="11" max="11" width="5.5703125" style="16" bestFit="1" customWidth="1"/>
    <col min="12" max="12" width="2.7109375" style="16" customWidth="1"/>
    <col min="13" max="13" width="2.28515625" style="16"/>
    <col min="14" max="14" width="2.42578125" style="16" customWidth="1"/>
    <col min="15" max="15" width="2" style="16" customWidth="1"/>
    <col min="16" max="18" width="2.28515625" style="16"/>
    <col min="19" max="20" width="2.28515625" style="18"/>
    <col min="21" max="23" width="2.28515625" style="16"/>
    <col min="24" max="24" width="2" style="16" customWidth="1"/>
    <col min="25" max="31" width="2.28515625" style="16"/>
    <col min="32" max="32" width="2.28515625" style="16" customWidth="1"/>
    <col min="33" max="36" width="2.28515625" style="16"/>
    <col min="37" max="37" width="2.28515625" style="16" customWidth="1"/>
    <col min="38" max="38" width="2.28515625" style="16"/>
    <col min="39" max="39" width="2.28515625" style="14"/>
    <col min="40" max="16384" width="2.28515625" style="16"/>
  </cols>
  <sheetData>
    <row r="1" spans="1:38" ht="15" customHeight="1" x14ac:dyDescent="0.25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19"/>
      <c r="S1" s="20"/>
      <c r="T1" s="20"/>
      <c r="U1" s="19"/>
      <c r="V1" s="60" t="s">
        <v>1</v>
      </c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</row>
    <row r="2" spans="1:38" ht="18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9"/>
      <c r="S2" s="20"/>
      <c r="T2" s="20"/>
      <c r="U2" s="19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38" ht="18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9"/>
      <c r="S3" s="20"/>
      <c r="T3" s="20"/>
      <c r="U3" s="19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38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19"/>
      <c r="S4" s="20"/>
      <c r="T4" s="20"/>
      <c r="U4" s="19"/>
      <c r="V4" s="36" t="s">
        <v>35</v>
      </c>
      <c r="W4" s="36"/>
      <c r="X4" s="36"/>
      <c r="Y4" s="36"/>
      <c r="Z4" s="36"/>
      <c r="AA4" s="36"/>
      <c r="AB4" s="36"/>
      <c r="AC4" s="36"/>
      <c r="AD4" s="36"/>
      <c r="AE4" s="17"/>
      <c r="AF4" s="17"/>
      <c r="AG4" s="17"/>
      <c r="AH4" s="17"/>
      <c r="AI4" s="17"/>
      <c r="AJ4" s="17"/>
      <c r="AK4" s="17"/>
      <c r="AL4" s="17"/>
    </row>
    <row r="5" spans="1:38" ht="20.25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19"/>
      <c r="S5" s="20"/>
      <c r="T5" s="20"/>
      <c r="U5" s="19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</row>
    <row r="6" spans="1:38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9"/>
      <c r="S6" s="20"/>
      <c r="T6" s="20"/>
      <c r="U6" s="19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</row>
    <row r="7" spans="1:38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19"/>
      <c r="S7" s="20"/>
      <c r="T7" s="20"/>
      <c r="U7" s="19"/>
      <c r="V7" s="64" t="s">
        <v>36</v>
      </c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</row>
    <row r="8" spans="1:38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9"/>
      <c r="S8" s="20"/>
      <c r="T8" s="20"/>
      <c r="U8" s="19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</row>
    <row r="9" spans="1:38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19"/>
      <c r="S9" s="20"/>
      <c r="T9" s="20"/>
      <c r="U9" s="19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</row>
    <row r="10" spans="1:38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19"/>
      <c r="S10" s="20"/>
      <c r="T10" s="20"/>
      <c r="U10" s="19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</row>
    <row r="11" spans="1:38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19"/>
      <c r="S11" s="20"/>
      <c r="T11" s="20"/>
      <c r="U11" s="19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</row>
    <row r="12" spans="1:38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19"/>
      <c r="S12" s="20"/>
      <c r="T12" s="20"/>
      <c r="U12" s="19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</row>
    <row r="13" spans="1:38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19"/>
      <c r="S13" s="20"/>
      <c r="T13" s="20"/>
      <c r="U13" s="19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</row>
    <row r="14" spans="1:38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9"/>
      <c r="S14" s="20"/>
      <c r="T14" s="20"/>
      <c r="U14" s="19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</row>
    <row r="15" spans="1:38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  <c r="T15" s="22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37" t="s">
        <v>2</v>
      </c>
      <c r="P16" s="37"/>
      <c r="Q16" s="37"/>
      <c r="R16" s="37"/>
      <c r="S16" s="66"/>
      <c r="T16" s="66"/>
      <c r="U16" s="66"/>
      <c r="V16" s="66"/>
      <c r="W16" s="66"/>
      <c r="X16" s="66"/>
      <c r="Y16" s="66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8" ht="1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68" t="s">
        <v>3</v>
      </c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</row>
    <row r="18" spans="1:38" x14ac:dyDescent="0.25">
      <c r="A18" s="24" t="s">
        <v>4</v>
      </c>
      <c r="B18" s="67"/>
      <c r="C18" s="67"/>
      <c r="D18" s="24" t="s">
        <v>4</v>
      </c>
      <c r="E18" s="67"/>
      <c r="F18" s="67"/>
      <c r="G18" s="67"/>
      <c r="H18" s="67"/>
      <c r="I18" s="67"/>
      <c r="J18" s="67"/>
      <c r="K18" s="25">
        <v>2023</v>
      </c>
      <c r="L18" s="24" t="s">
        <v>5</v>
      </c>
      <c r="M18" s="24"/>
      <c r="N18" s="19"/>
      <c r="O18" s="26"/>
      <c r="P18" s="21"/>
      <c r="Q18" s="21"/>
      <c r="R18" s="21"/>
      <c r="S18" s="22"/>
      <c r="T18" s="22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</row>
    <row r="19" spans="1:38" x14ac:dyDescent="0.25">
      <c r="A19" s="27" t="s">
        <v>27</v>
      </c>
      <c r="B19" s="21" t="s">
        <v>39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3"/>
      <c r="P19" s="47"/>
      <c r="Q19" s="47"/>
      <c r="R19" s="47"/>
      <c r="S19" s="47"/>
      <c r="T19" s="47"/>
      <c r="U19" s="21" t="s">
        <v>6</v>
      </c>
      <c r="V19" s="21"/>
      <c r="W19" s="61"/>
      <c r="X19" s="61"/>
      <c r="Y19" s="61"/>
      <c r="Z19" s="61"/>
      <c r="AA19" s="61"/>
      <c r="AB19" s="61"/>
      <c r="AC19" s="61"/>
      <c r="AD19" s="15"/>
      <c r="AE19" s="20"/>
      <c r="AF19" s="20"/>
      <c r="AG19" s="20"/>
      <c r="AH19" s="26"/>
      <c r="AI19" s="22"/>
      <c r="AJ19" s="21"/>
      <c r="AK19" s="21"/>
      <c r="AL19" s="21"/>
    </row>
    <row r="20" spans="1:38" x14ac:dyDescent="0.25">
      <c r="A20" s="39" t="s">
        <v>50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</row>
    <row r="21" spans="1:38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</row>
    <row r="22" spans="1:38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</row>
    <row r="23" spans="1:38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spans="1:38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  <c r="T24" s="22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x14ac:dyDescent="0.25">
      <c r="A25" s="28" t="s">
        <v>28</v>
      </c>
      <c r="B25" s="21" t="s">
        <v>15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22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38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22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8" ht="15" customHeight="1" x14ac:dyDescent="0.25">
      <c r="A27" s="40" t="s">
        <v>46</v>
      </c>
      <c r="B27" s="40"/>
      <c r="C27" s="40"/>
      <c r="D27" s="41" t="s">
        <v>7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0" t="s">
        <v>8</v>
      </c>
      <c r="Z27" s="40"/>
      <c r="AA27" s="40" t="s">
        <v>9</v>
      </c>
      <c r="AB27" s="40"/>
      <c r="AC27" s="40"/>
      <c r="AD27" s="40" t="s">
        <v>12</v>
      </c>
      <c r="AE27" s="40"/>
      <c r="AF27" s="40"/>
      <c r="AG27" s="40" t="s">
        <v>10</v>
      </c>
      <c r="AH27" s="40"/>
      <c r="AI27" s="40"/>
      <c r="AJ27" s="40" t="s">
        <v>11</v>
      </c>
      <c r="AK27" s="40"/>
      <c r="AL27" s="40"/>
    </row>
    <row r="28" spans="1:38" x14ac:dyDescent="0.25">
      <c r="A28" s="40"/>
      <c r="B28" s="40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</row>
    <row r="29" spans="1:38" x14ac:dyDescent="0.25">
      <c r="A29" s="40"/>
      <c r="B29" s="40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</row>
    <row r="30" spans="1:38" x14ac:dyDescent="0.25">
      <c r="A30" s="40"/>
      <c r="B30" s="40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</row>
    <row r="31" spans="1:38" x14ac:dyDescent="0.25">
      <c r="A31" s="38" t="s">
        <v>47</v>
      </c>
      <c r="B31" s="38"/>
      <c r="C31" s="38"/>
      <c r="D31" s="35" t="s">
        <v>49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69">
        <v>1</v>
      </c>
      <c r="Z31" s="69"/>
      <c r="AA31" s="57">
        <v>13.34</v>
      </c>
      <c r="AB31" s="57"/>
      <c r="AC31" s="57"/>
      <c r="AD31" s="57">
        <f>Y31*AA31</f>
        <v>13.34</v>
      </c>
      <c r="AE31" s="57"/>
      <c r="AF31" s="57"/>
      <c r="AG31" s="57">
        <f>ROUND(AD31*0.2,2)</f>
        <v>2.67</v>
      </c>
      <c r="AH31" s="57"/>
      <c r="AI31" s="57"/>
      <c r="AJ31" s="57">
        <f>AD31+AG31</f>
        <v>16.009999999999998</v>
      </c>
      <c r="AK31" s="57"/>
      <c r="AL31" s="57"/>
    </row>
    <row r="32" spans="1:38" x14ac:dyDescent="0.25">
      <c r="A32" s="38"/>
      <c r="B32" s="38"/>
      <c r="C32" s="38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69"/>
      <c r="Z32" s="69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1:38" ht="15.75" thickBot="1" x14ac:dyDescent="0.3">
      <c r="A33" s="38"/>
      <c r="B33" s="38"/>
      <c r="C33" s="38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69"/>
      <c r="Z33" s="69"/>
      <c r="AA33" s="57"/>
      <c r="AB33" s="57"/>
      <c r="AC33" s="57"/>
      <c r="AD33" s="58"/>
      <c r="AE33" s="58"/>
      <c r="AF33" s="58"/>
      <c r="AG33" s="58"/>
      <c r="AH33" s="58"/>
      <c r="AI33" s="58"/>
      <c r="AJ33" s="58"/>
      <c r="AK33" s="58"/>
      <c r="AL33" s="58"/>
    </row>
    <row r="34" spans="1:38" ht="15.75" thickBot="1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2"/>
      <c r="T34" s="21"/>
      <c r="U34" s="21"/>
      <c r="V34" s="21"/>
      <c r="W34" s="21"/>
      <c r="X34" s="29" t="s">
        <v>13</v>
      </c>
      <c r="Y34" s="21"/>
      <c r="Z34" s="21"/>
      <c r="AA34" s="21"/>
      <c r="AB34" s="21"/>
      <c r="AC34" s="21"/>
      <c r="AD34" s="42">
        <f>AD31</f>
        <v>13.34</v>
      </c>
      <c r="AE34" s="42"/>
      <c r="AF34" s="42"/>
      <c r="AG34" s="42">
        <f>AG31</f>
        <v>2.67</v>
      </c>
      <c r="AH34" s="42"/>
      <c r="AI34" s="42"/>
      <c r="AJ34" s="42">
        <f>AJ31</f>
        <v>16.009999999999998</v>
      </c>
      <c r="AK34" s="42"/>
      <c r="AL34" s="42"/>
    </row>
    <row r="35" spans="1:38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2"/>
      <c r="T35" s="22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38" x14ac:dyDescent="0.25">
      <c r="A36" s="34" t="s">
        <v>14</v>
      </c>
      <c r="B36" s="34"/>
      <c r="C36" s="34"/>
      <c r="D36" s="34"/>
      <c r="E36" s="34"/>
      <c r="F36" s="34"/>
      <c r="G36" s="34"/>
      <c r="H36" s="33" t="str">
        <f>SUBSTITUTE(PROPER(INDEX(n_4,MID(TEXT(AJ34,n0),1,1)+1)&amp;INDEX(n0x,MID(TEXT(AJ34,n0),2,1)+1,MID(TEXT(AJ34,n0),3,1)+1)&amp;IF(-MID(TEXT(AJ34,n0),1,3),"миллиард"&amp;VLOOKUP(MID(TEXT(AJ34,n0),3,1)*AND(MID(TEXT(AJ34,n0),2,1)-1),мил,2),"")&amp;INDEX(n_4,MID(TEXT(AJ34,n0),4,1)+1)&amp;INDEX(n0x,MID(TEXT(AJ34,n0),5,1)+1,MID(TEXT(AJ34,n0),6,1)+1)&amp;IF(-MID(TEXT(AJ34,n0),4,3),"миллион"&amp;VLOOKUP(MID(TEXT(AJ34,n0),6,1)*AND(MID(TEXT(AJ34,n0),5,1)-1),мил,2),"")&amp;INDEX(n_4,MID(TEXT(AJ34,n0),7,1)+1)&amp;INDEX(n1x,MID(TEXT(AJ34,n0),8,1)+1,MID(TEXT(AJ34,n0),9,1)+1)&amp;IF(-MID(TEXT(AJ34,n0),7,3),VLOOKUP(MID(TEXT(AJ34,n0),9,1)*AND(MID(TEXT(AJ34,n0),8,1)-1),тыс,2),"")&amp;INDEX(n_4,MID(TEXT(AJ34,n0),10,1)+1)&amp;INDEX(n0x,MID(TEXT(AJ34,n0),11,1)+1,MID(TEXT(AJ34,n0),12,1)+1)),"z"," ")&amp;IF(TRUNC(TEXT(AJ34,n0)),"","Ноль ")&amp;"рубл"&amp;VLOOKUP(MOD(MAX(MOD(MID(TEXT(AJ34,n0),11,2)-11,100),9),10),{0,"ь ";1,"я ";4,"ей "},2)&amp;RIGHT(TEXT(AJ34,n0),2)&amp;" копе"&amp;VLOOKUP(MOD(MAX(MOD(RIGHT(TEXT(AJ34,n0),2)-11,100),9),10),{0,"йка";1,"йки";4,"ек"},2)</f>
        <v>Шестнадцать рублей 01 копейка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1:38" x14ac:dyDescent="0.25">
      <c r="A37" s="21" t="s">
        <v>26</v>
      </c>
      <c r="B37" s="21"/>
      <c r="C37" s="21"/>
      <c r="D37" s="21"/>
      <c r="E37" s="21"/>
      <c r="F37" s="21"/>
      <c r="G37" s="21"/>
      <c r="H37" s="32" t="str">
        <f>SUBSTITUTE(PROPER(INDEX(n_4,MID(TEXT(AG34,n0),1,1)+1)&amp;INDEX(n0x,MID(TEXT(AG34,n0),2,1)+1,MID(TEXT(AG34,n0),3,1)+1)&amp;IF(-MID(TEXT(AG34,n0),1,3),"миллиард"&amp;VLOOKUP(MID(TEXT(AG34,n0),3,1)*AND(MID(TEXT(AG34,n0),2,1)-1),мил,2),"")&amp;INDEX(n_4,MID(TEXT(AG34,n0),4,1)+1)&amp;INDEX(n0x,MID(TEXT(AG34,n0),5,1)+1,MID(TEXT(AG34,n0),6,1)+1)&amp;IF(-MID(TEXT(AG34,n0),4,3),"миллион"&amp;VLOOKUP(MID(TEXT(AG34,n0),6,1)*AND(MID(TEXT(AG34,n0),5,1)-1),мил,2),"")&amp;INDEX(n_4,MID(TEXT(AG34,n0),7,1)+1)&amp;INDEX(n1x,MID(TEXT(AG34,n0),8,1)+1,MID(TEXT(AG34,n0),9,1)+1)&amp;IF(-MID(TEXT(AG34,n0),7,3),VLOOKUP(MID(TEXT(AG34,n0),9,1)*AND(MID(TEXT(AG34,n0),8,1)-1),тыс,2),"")&amp;INDEX(n_4,MID(TEXT(AG34,n0),10,1)+1)&amp;INDEX(n0x,MID(TEXT(AG34,n0),11,1)+1,MID(TEXT(AG34,n0),12,1)+1)),"z"," ")&amp;IF(TRUNC(TEXT(AG34,n0)),"","Ноль ")&amp;"рубл"&amp;VLOOKUP(MOD(MAX(MOD(MID(TEXT(AG34,n0),11,2)-11,100),9),10),{0,"ь ";1,"я ";4,"ей "},2)&amp;RIGHT(TEXT(AG34,n0),2)&amp;" копе"&amp;VLOOKUP(MOD(MAX(MOD(RIGHT(TEXT(AG34,n0),2)-11,100),9),10),{0,"йка";1,"йки";4,"ек"},2)</f>
        <v>Два рубля 67 копеек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1:38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  <c r="T38" s="22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x14ac:dyDescent="0.25">
      <c r="A39" s="28" t="s">
        <v>29</v>
      </c>
      <c r="B39" s="21" t="s">
        <v>16</v>
      </c>
      <c r="C39" s="21"/>
      <c r="D39" s="21"/>
      <c r="E39" s="21"/>
      <c r="F39" s="21"/>
      <c r="G39" s="21"/>
      <c r="H39" s="21"/>
      <c r="I39" s="21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22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1:38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2"/>
      <c r="T40" s="22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</row>
    <row r="41" spans="1:38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2"/>
      <c r="T41" s="22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8" x14ac:dyDescent="0.25">
      <c r="A42" s="21"/>
      <c r="B42" s="21"/>
      <c r="C42" s="21"/>
      <c r="D42" s="21"/>
      <c r="E42" s="21"/>
      <c r="F42" s="24" t="s">
        <v>0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2"/>
      <c r="T42" s="22"/>
      <c r="U42" s="21"/>
      <c r="V42" s="21"/>
      <c r="W42" s="21"/>
      <c r="X42" s="21"/>
      <c r="Y42" s="24" t="s">
        <v>1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</row>
    <row r="43" spans="1:38" ht="18" customHeight="1" x14ac:dyDescent="0.25">
      <c r="A43" s="21" t="s">
        <v>44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2"/>
      <c r="T43" s="22"/>
      <c r="U43" s="13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1:38" ht="15" customHeight="1" x14ac:dyDescent="0.25">
      <c r="A44" s="21" t="s">
        <v>45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  <c r="T44" s="22"/>
      <c r="U44" s="13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</row>
    <row r="45" spans="1:38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  <c r="T45" s="22"/>
      <c r="U45" s="13"/>
      <c r="V45" s="13"/>
      <c r="W45" s="13"/>
      <c r="X45" s="13"/>
      <c r="Y45" s="13"/>
      <c r="Z45" s="13"/>
      <c r="AA45" s="13" t="s">
        <v>19</v>
      </c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1:38" x14ac:dyDescent="0.25">
      <c r="A46" s="44"/>
      <c r="B46" s="44"/>
      <c r="C46" s="44"/>
      <c r="D46" s="44"/>
      <c r="E46" s="44"/>
      <c r="F46" s="44"/>
      <c r="G46" s="44"/>
      <c r="H46" s="44"/>
      <c r="I46" s="30" t="s">
        <v>42</v>
      </c>
      <c r="J46" s="30"/>
      <c r="K46" s="30"/>
      <c r="L46" s="30"/>
      <c r="M46" s="21"/>
      <c r="N46" s="21"/>
      <c r="O46" s="21"/>
      <c r="P46" s="21"/>
      <c r="Q46" s="21"/>
      <c r="R46" s="21"/>
      <c r="S46" s="22"/>
      <c r="T46" s="22"/>
      <c r="U46" s="13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13" t="s">
        <v>17</v>
      </c>
      <c r="AJ46" s="13"/>
      <c r="AK46" s="13"/>
      <c r="AL46" s="13"/>
    </row>
    <row r="47" spans="1:38" x14ac:dyDescent="0.25">
      <c r="A47" s="21"/>
      <c r="B47" s="21"/>
      <c r="C47" s="21" t="s">
        <v>17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2"/>
      <c r="T47" s="22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</row>
    <row r="48" spans="1:38" x14ac:dyDescent="0.25">
      <c r="A48" s="21"/>
      <c r="B48" s="21"/>
      <c r="C48" s="21"/>
      <c r="D48" s="21"/>
      <c r="E48" s="21" t="s">
        <v>18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13"/>
      <c r="V48" s="13"/>
      <c r="W48" s="13"/>
      <c r="X48" s="13"/>
      <c r="Y48" s="13"/>
      <c r="Z48" s="13" t="s">
        <v>18</v>
      </c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spans="1:39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1:39" x14ac:dyDescent="0.25">
      <c r="A50" s="13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</row>
    <row r="51" spans="1:39" x14ac:dyDescent="0.25">
      <c r="A51" s="1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2"/>
      <c r="T51" s="22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</row>
    <row r="52" spans="1:39" ht="20.25" customHeight="1" x14ac:dyDescent="0.25">
      <c r="A52" s="48" t="s">
        <v>43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21"/>
      <c r="S52" s="22"/>
      <c r="T52" s="22"/>
      <c r="U52" s="21"/>
      <c r="V52" s="21"/>
      <c r="W52" s="24" t="s">
        <v>34</v>
      </c>
      <c r="X52" s="21"/>
      <c r="Y52" s="21"/>
      <c r="Z52" s="21"/>
      <c r="AA52" s="21"/>
      <c r="AB52" s="21"/>
      <c r="AC52" s="21"/>
      <c r="AD52" s="21"/>
      <c r="AE52" s="21"/>
      <c r="AF52" s="44">
        <f>S16</f>
        <v>0</v>
      </c>
      <c r="AG52" s="44"/>
      <c r="AH52" s="44"/>
      <c r="AI52" s="44"/>
      <c r="AJ52" s="44"/>
      <c r="AK52" s="44"/>
      <c r="AL52" s="44"/>
    </row>
    <row r="53" spans="1:39" ht="17.25" customHeight="1" x14ac:dyDescent="0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21"/>
      <c r="S53" s="22"/>
      <c r="T53" s="22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4" t="s">
        <v>6</v>
      </c>
      <c r="AF53" s="13"/>
      <c r="AG53" s="49"/>
      <c r="AH53" s="50"/>
      <c r="AI53" s="50"/>
      <c r="AJ53" s="50"/>
      <c r="AK53" s="50"/>
      <c r="AL53" s="50"/>
    </row>
    <row r="54" spans="1:39" x14ac:dyDescent="0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21"/>
      <c r="S54" s="22"/>
      <c r="T54" s="22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</row>
    <row r="55" spans="1:39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21"/>
      <c r="S55" s="22"/>
      <c r="T55" s="22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  <row r="56" spans="1:39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21"/>
      <c r="S56" s="22"/>
      <c r="T56" s="2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</row>
    <row r="57" spans="1:39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21"/>
      <c r="S57" s="22"/>
      <c r="T57" s="2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</row>
    <row r="58" spans="1:39" x14ac:dyDescent="0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21"/>
      <c r="S58" s="22"/>
      <c r="T58" s="22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  <row r="59" spans="1:39" ht="25.5" customHeight="1" x14ac:dyDescent="0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21"/>
      <c r="S59" s="22"/>
      <c r="T59" s="22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9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2"/>
      <c r="T60" s="2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</row>
    <row r="61" spans="1:39" ht="33" customHeight="1" x14ac:dyDescent="0.25">
      <c r="A61" s="24" t="s">
        <v>25</v>
      </c>
      <c r="B61" s="21"/>
      <c r="C61" s="21"/>
      <c r="D61" s="21"/>
      <c r="E61" s="21"/>
      <c r="F61" s="21"/>
      <c r="G61" s="21"/>
      <c r="H61" s="21"/>
      <c r="I61" s="51">
        <f>V2</f>
        <v>0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</row>
    <row r="62" spans="1:39" ht="36" customHeight="1" x14ac:dyDescent="0.25">
      <c r="A62" s="24"/>
      <c r="B62" s="21"/>
      <c r="C62" s="21"/>
      <c r="D62" s="21"/>
      <c r="E62" s="21"/>
      <c r="F62" s="21"/>
      <c r="G62" s="21"/>
      <c r="H62" s="21"/>
      <c r="I62" s="53">
        <f>V8</f>
        <v>0</v>
      </c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</row>
    <row r="63" spans="1:39" x14ac:dyDescent="0.25">
      <c r="A63" s="21"/>
      <c r="B63" s="21"/>
      <c r="C63" s="21"/>
      <c r="D63" s="21"/>
      <c r="E63" s="21"/>
      <c r="F63" s="21"/>
      <c r="G63" s="21"/>
      <c r="H63" s="21"/>
      <c r="I63" s="54" t="s">
        <v>41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</row>
    <row r="64" spans="1:39" x14ac:dyDescent="0.25">
      <c r="A64" s="21" t="s">
        <v>40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2"/>
      <c r="T64" s="22"/>
      <c r="U64" s="55">
        <f>W19</f>
        <v>0</v>
      </c>
      <c r="V64" s="55"/>
      <c r="W64" s="55"/>
      <c r="X64" s="55"/>
      <c r="Y64" s="55"/>
      <c r="Z64" s="55"/>
      <c r="AA64" s="21" t="s">
        <v>30</v>
      </c>
      <c r="AB64" s="56">
        <f>P19</f>
        <v>0</v>
      </c>
      <c r="AC64" s="56"/>
      <c r="AD64" s="56"/>
      <c r="AE64" s="56"/>
      <c r="AF64" s="56"/>
      <c r="AG64" s="56"/>
      <c r="AH64" s="20"/>
      <c r="AI64" s="20"/>
      <c r="AJ64" s="20"/>
      <c r="AK64" s="20"/>
      <c r="AL64" s="26"/>
    </row>
    <row r="65" spans="1:38" x14ac:dyDescent="0.25">
      <c r="A65" s="52" t="s">
        <v>48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</row>
    <row r="66" spans="1:38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</row>
    <row r="67" spans="1:38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</row>
    <row r="68" spans="1:38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  <row r="69" spans="1:38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2"/>
      <c r="T69" s="22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</row>
    <row r="70" spans="1:38" x14ac:dyDescent="0.25">
      <c r="A70" s="40" t="s">
        <v>46</v>
      </c>
      <c r="B70" s="40"/>
      <c r="C70" s="40"/>
      <c r="D70" s="41" t="s">
        <v>7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0" t="s">
        <v>8</v>
      </c>
      <c r="Z70" s="40"/>
      <c r="AA70" s="40" t="s">
        <v>9</v>
      </c>
      <c r="AB70" s="40"/>
      <c r="AC70" s="40"/>
      <c r="AD70" s="40" t="s">
        <v>12</v>
      </c>
      <c r="AE70" s="40"/>
      <c r="AF70" s="40"/>
      <c r="AG70" s="40" t="s">
        <v>10</v>
      </c>
      <c r="AH70" s="40"/>
      <c r="AI70" s="40"/>
      <c r="AJ70" s="40" t="s">
        <v>11</v>
      </c>
      <c r="AK70" s="40"/>
      <c r="AL70" s="40"/>
    </row>
    <row r="71" spans="1:38" x14ac:dyDescent="0.25">
      <c r="A71" s="40"/>
      <c r="B71" s="40"/>
      <c r="C71" s="40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</row>
    <row r="72" spans="1:38" x14ac:dyDescent="0.25">
      <c r="A72" s="40"/>
      <c r="B72" s="40"/>
      <c r="C72" s="40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</row>
    <row r="73" spans="1:38" x14ac:dyDescent="0.25">
      <c r="A73" s="40"/>
      <c r="B73" s="40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</row>
    <row r="74" spans="1:38" x14ac:dyDescent="0.25">
      <c r="A74" s="38" t="s">
        <v>47</v>
      </c>
      <c r="B74" s="38"/>
      <c r="C74" s="38"/>
      <c r="D74" s="35" t="s">
        <v>49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57">
        <f>Y31</f>
        <v>1</v>
      </c>
      <c r="Z74" s="57"/>
      <c r="AA74" s="57">
        <v>13.34</v>
      </c>
      <c r="AB74" s="57"/>
      <c r="AC74" s="57"/>
      <c r="AD74" s="57">
        <f>Y74*AA74</f>
        <v>13.34</v>
      </c>
      <c r="AE74" s="57"/>
      <c r="AF74" s="57"/>
      <c r="AG74" s="57">
        <f>ROUND(AD74*0.2,2)</f>
        <v>2.67</v>
      </c>
      <c r="AH74" s="57"/>
      <c r="AI74" s="57"/>
      <c r="AJ74" s="57">
        <f>AD74+AG74</f>
        <v>16.009999999999998</v>
      </c>
      <c r="AK74" s="57"/>
      <c r="AL74" s="57"/>
    </row>
    <row r="75" spans="1:38" x14ac:dyDescent="0.25">
      <c r="A75" s="38"/>
      <c r="B75" s="38"/>
      <c r="C75" s="38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spans="1:38" ht="15.75" thickBot="1" x14ac:dyDescent="0.3">
      <c r="A76" s="38"/>
      <c r="B76" s="38"/>
      <c r="C76" s="38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57"/>
      <c r="Z76" s="57"/>
      <c r="AA76" s="57"/>
      <c r="AB76" s="57"/>
      <c r="AC76" s="57"/>
      <c r="AD76" s="58"/>
      <c r="AE76" s="58"/>
      <c r="AF76" s="58"/>
      <c r="AG76" s="58"/>
      <c r="AH76" s="58"/>
      <c r="AI76" s="58"/>
      <c r="AJ76" s="58"/>
      <c r="AK76" s="58"/>
      <c r="AL76" s="58"/>
    </row>
    <row r="77" spans="1:38" ht="15.75" thickBot="1" x14ac:dyDescent="0.3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2"/>
      <c r="T77" s="21"/>
      <c r="U77" s="21"/>
      <c r="V77" s="24"/>
      <c r="W77" s="21"/>
      <c r="X77" s="29" t="s">
        <v>13</v>
      </c>
      <c r="Y77" s="21"/>
      <c r="Z77" s="21"/>
      <c r="AA77" s="21"/>
      <c r="AB77" s="21"/>
      <c r="AC77" s="21"/>
      <c r="AD77" s="42">
        <f>AD74</f>
        <v>13.34</v>
      </c>
      <c r="AE77" s="42"/>
      <c r="AF77" s="42"/>
      <c r="AG77" s="42">
        <f>AG74</f>
        <v>2.67</v>
      </c>
      <c r="AH77" s="42"/>
      <c r="AI77" s="42"/>
      <c r="AJ77" s="42">
        <f>AJ74</f>
        <v>16.009999999999998</v>
      </c>
      <c r="AK77" s="42"/>
      <c r="AL77" s="42"/>
    </row>
    <row r="78" spans="1:38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2"/>
      <c r="T78" s="22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</row>
    <row r="79" spans="1:38" x14ac:dyDescent="0.25">
      <c r="A79" s="34" t="s">
        <v>14</v>
      </c>
      <c r="B79" s="34"/>
      <c r="C79" s="34"/>
      <c r="D79" s="34"/>
      <c r="E79" s="34"/>
      <c r="F79" s="34"/>
      <c r="G79" s="34"/>
      <c r="H79" s="33" t="str">
        <f>SUBSTITUTE(PROPER(INDEX(n_4,MID(TEXT(AJ77,n0),1,1)+1)&amp;INDEX(n0x,MID(TEXT(AJ77,n0),2,1)+1,MID(TEXT(AJ77,n0),3,1)+1)&amp;IF(-MID(TEXT(AJ77,n0),1,3),"миллиард"&amp;VLOOKUP(MID(TEXT(AJ77,n0),3,1)*AND(MID(TEXT(AJ77,n0),2,1)-1),мил,2),"")&amp;INDEX(n_4,MID(TEXT(AJ77,n0),4,1)+1)&amp;INDEX(n0x,MID(TEXT(AJ77,n0),5,1)+1,MID(TEXT(AJ77,n0),6,1)+1)&amp;IF(-MID(TEXT(AJ77,n0),4,3),"миллион"&amp;VLOOKUP(MID(TEXT(AJ77,n0),6,1)*AND(MID(TEXT(AJ77,n0),5,1)-1),мил,2),"")&amp;INDEX(n_4,MID(TEXT(AJ77,n0),7,1)+1)&amp;INDEX(n1x,MID(TEXT(AJ77,n0),8,1)+1,MID(TEXT(AJ77,n0),9,1)+1)&amp;IF(-MID(TEXT(AJ77,n0),7,3),VLOOKUP(MID(TEXT(AJ77,n0),9,1)*AND(MID(TEXT(AJ77,n0),8,1)-1),тыс,2),"")&amp;INDEX(n_4,MID(TEXT(AJ77,n0),10,1)+1)&amp;INDEX(n0x,MID(TEXT(AJ77,n0),11,1)+1,MID(TEXT(AJ77,n0),12,1)+1)),"z"," ")&amp;IF(TRUNC(TEXT(AJ77,n0)),"","Ноль ")&amp;"рубл"&amp;VLOOKUP(MOD(MAX(MOD(MID(TEXT(AJ77,n0),11,2)-11,100),9),10),{0,"ь ";1,"я ";4,"ей "},2)&amp;RIGHT(TEXT(AJ77,n0),2)&amp;" копе"&amp;VLOOKUP(MOD(MAX(MOD(RIGHT(TEXT(AJ77,n0),2)-11,100),9),10),{0,"йка";1,"йки";4,"ек"},2)</f>
        <v>Шестнадцать рублей 01 копейка</v>
      </c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</row>
    <row r="80" spans="1:38" x14ac:dyDescent="0.25">
      <c r="A80" s="34" t="s">
        <v>26</v>
      </c>
      <c r="B80" s="34"/>
      <c r="C80" s="34"/>
      <c r="D80" s="34"/>
      <c r="E80" s="34"/>
      <c r="F80" s="34"/>
      <c r="G80" s="34"/>
      <c r="H80" s="32" t="str">
        <f>SUBSTITUTE(PROPER(INDEX(n_4,MID(TEXT(AG77,n0),1,1)+1)&amp;INDEX(n0x,MID(TEXT(AG77,n0),2,1)+1,MID(TEXT(AG77,n0),3,1)+1)&amp;IF(-MID(TEXT(AG77,n0),1,3),"миллиард"&amp;VLOOKUP(MID(TEXT(AG77,n0),3,1)*AND(MID(TEXT(AG77,n0),2,1)-1),мил,2),"")&amp;INDEX(n_4,MID(TEXT(AG77,n0),4,1)+1)&amp;INDEX(n0x,MID(TEXT(AG77,n0),5,1)+1,MID(TEXT(AG77,n0),6,1)+1)&amp;IF(-MID(TEXT(AG77,n0),4,3),"миллион"&amp;VLOOKUP(MID(TEXT(AG77,n0),6,1)*AND(MID(TEXT(AG77,n0),5,1)-1),мил,2),"")&amp;INDEX(n_4,MID(TEXT(AG77,n0),7,1)+1)&amp;INDEX(n1x,MID(TEXT(AG77,n0),8,1)+1,MID(TEXT(AG77,n0),9,1)+1)&amp;IF(-MID(TEXT(AG77,n0),7,3),VLOOKUP(MID(TEXT(AG77,n0),9,1)*AND(MID(TEXT(AG77,n0),8,1)-1),тыс,2),"")&amp;INDEX(n_4,MID(TEXT(AG77,n0),10,1)+1)&amp;INDEX(n0x,MID(TEXT(AG77,n0),11,1)+1,MID(TEXT(AG77,n0),12,1)+1)),"z"," ")&amp;IF(TRUNC(TEXT(AG77,n0)),"","Ноль ")&amp;"рубл"&amp;VLOOKUP(MOD(MAX(MOD(MID(TEXT(AG77,n0),11,2)-11,100),9),10),{0,"ь ";1,"я ";4,"ей "},2)&amp;RIGHT(TEXT(AG77,n0),2)&amp;" копе"&amp;VLOOKUP(MOD(MAX(MOD(RIGHT(TEXT(AG77,n0),2)-11,100),9),10),{0,"йка";1,"йки";4,"ек"},2)</f>
        <v>Два рубля 67 копеек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</row>
    <row r="81" spans="1:38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2"/>
      <c r="T81" s="22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</row>
    <row r="82" spans="1:38" x14ac:dyDescent="0.25">
      <c r="A82" s="21" t="s">
        <v>32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2"/>
      <c r="T82" s="22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</row>
    <row r="83" spans="1:38" x14ac:dyDescent="0.25">
      <c r="A83" s="21" t="s">
        <v>31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2"/>
      <c r="T83" s="22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</row>
    <row r="84" spans="1:38" x14ac:dyDescent="0.25">
      <c r="A84" s="21" t="s">
        <v>37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2"/>
      <c r="T84" s="22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</row>
    <row r="85" spans="1:38" x14ac:dyDescent="0.25">
      <c r="A85" s="21" t="s">
        <v>38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2"/>
      <c r="T85" s="22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</row>
    <row r="86" spans="1:38" x14ac:dyDescent="0.25">
      <c r="A86" s="21" t="s">
        <v>44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2"/>
      <c r="T86" s="22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</row>
    <row r="87" spans="1:38" x14ac:dyDescent="0.25">
      <c r="A87" s="19" t="s">
        <v>45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2"/>
      <c r="T87" s="22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59" t="s">
        <v>42</v>
      </c>
      <c r="AG87" s="59"/>
      <c r="AH87" s="59"/>
      <c r="AI87" s="59"/>
      <c r="AJ87" s="59"/>
      <c r="AK87" s="59"/>
      <c r="AL87" s="59"/>
    </row>
    <row r="88" spans="1:38" x14ac:dyDescent="0.2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0"/>
      <c r="T88" s="20"/>
      <c r="U88" s="19"/>
      <c r="V88" s="19"/>
      <c r="W88" s="19"/>
      <c r="X88" s="19"/>
      <c r="Y88" s="31" t="s">
        <v>33</v>
      </c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</row>
    <row r="89" spans="1:38" x14ac:dyDescent="0.25">
      <c r="A89" s="19" t="s">
        <v>18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/>
      <c r="T89" s="20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spans="1:38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/>
      <c r="T90" s="20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1:38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0"/>
      <c r="T91" s="20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1:38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1:38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5"/>
      <c r="T93" s="1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spans="1:38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5"/>
      <c r="T94" s="1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</row>
    <row r="95" spans="1:38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5"/>
      <c r="T95" s="1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</row>
    <row r="96" spans="1:38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5"/>
      <c r="T96" s="1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</row>
    <row r="97" spans="1:38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</row>
    <row r="98" spans="1:38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5"/>
      <c r="T98" s="1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</row>
    <row r="99" spans="1:38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5"/>
      <c r="T99" s="1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</row>
    <row r="100" spans="1:38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5"/>
      <c r="T100" s="1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</row>
    <row r="101" spans="1:38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5"/>
      <c r="T101" s="1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</row>
    <row r="102" spans="1:38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5"/>
      <c r="T102" s="1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</row>
    <row r="103" spans="1:38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5"/>
      <c r="T103" s="1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</row>
  </sheetData>
  <sheetProtection password="CE28" sheet="1" formatCells="0" formatRows="0" selectLockedCells="1"/>
  <mergeCells count="73">
    <mergeCell ref="AG34:AI34"/>
    <mergeCell ref="AJ31:AL33"/>
    <mergeCell ref="Y31:Z33"/>
    <mergeCell ref="AA31:AC33"/>
    <mergeCell ref="AD31:AF33"/>
    <mergeCell ref="AG31:AI33"/>
    <mergeCell ref="AJ34:AL34"/>
    <mergeCell ref="V1:AL1"/>
    <mergeCell ref="P19:T19"/>
    <mergeCell ref="W19:AC19"/>
    <mergeCell ref="A1:Q13"/>
    <mergeCell ref="V2:AL3"/>
    <mergeCell ref="V5:AL6"/>
    <mergeCell ref="V7:AL7"/>
    <mergeCell ref="V8:AL14"/>
    <mergeCell ref="S16:Y16"/>
    <mergeCell ref="B18:C18"/>
    <mergeCell ref="E18:J18"/>
    <mergeCell ref="M17:AA17"/>
    <mergeCell ref="U87:AE87"/>
    <mergeCell ref="A74:C76"/>
    <mergeCell ref="D74:X76"/>
    <mergeCell ref="Y74:Z76"/>
    <mergeCell ref="AA74:AC76"/>
    <mergeCell ref="AD74:AF76"/>
    <mergeCell ref="A80:G80"/>
    <mergeCell ref="H80:AL80"/>
    <mergeCell ref="AF87:AL87"/>
    <mergeCell ref="AG74:AI76"/>
    <mergeCell ref="AD77:AF77"/>
    <mergeCell ref="AG77:AI77"/>
    <mergeCell ref="A79:G79"/>
    <mergeCell ref="H79:AL79"/>
    <mergeCell ref="AJ74:AL76"/>
    <mergeCell ref="AJ77:AL77"/>
    <mergeCell ref="AJ70:AL73"/>
    <mergeCell ref="A52:Q59"/>
    <mergeCell ref="AG53:AL53"/>
    <mergeCell ref="I61:AL61"/>
    <mergeCell ref="AF52:AL52"/>
    <mergeCell ref="A65:AL68"/>
    <mergeCell ref="A70:C73"/>
    <mergeCell ref="I62:AL62"/>
    <mergeCell ref="I63:AL63"/>
    <mergeCell ref="D70:X73"/>
    <mergeCell ref="Y70:Z73"/>
    <mergeCell ref="AA70:AC73"/>
    <mergeCell ref="AD70:AF73"/>
    <mergeCell ref="AG70:AI73"/>
    <mergeCell ref="U64:Z64"/>
    <mergeCell ref="AB64:AG64"/>
    <mergeCell ref="A49:AM49"/>
    <mergeCell ref="J39:S39"/>
    <mergeCell ref="U39:AL39"/>
    <mergeCell ref="A46:H46"/>
    <mergeCell ref="V46:AH46"/>
    <mergeCell ref="V43:AL44"/>
    <mergeCell ref="H37:AL37"/>
    <mergeCell ref="H36:AL36"/>
    <mergeCell ref="A36:G36"/>
    <mergeCell ref="D31:X33"/>
    <mergeCell ref="V4:AD4"/>
    <mergeCell ref="O16:R16"/>
    <mergeCell ref="A31:C33"/>
    <mergeCell ref="A20:AL23"/>
    <mergeCell ref="AA27:AC30"/>
    <mergeCell ref="AJ27:AL30"/>
    <mergeCell ref="AG27:AI30"/>
    <mergeCell ref="A27:C30"/>
    <mergeCell ref="D27:X30"/>
    <mergeCell ref="Y27:Z30"/>
    <mergeCell ref="AD27:AF30"/>
    <mergeCell ref="AD34:AF34"/>
  </mergeCells>
  <printOptions horizontalCentered="1"/>
  <pageMargins left="0.70866141732283472" right="0.43307086614173229" top="0.55118110236220474" bottom="0.55118110236220474" header="0" footer="0"/>
  <pageSetup paperSize="9" scale="98" fitToHeight="0" orientation="portrait" blackAndWhite="1" r:id="rId1"/>
  <headerFooter differentFirst="1"/>
  <rowBreaks count="1" manualBreakCount="1">
    <brk id="4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G5" sqref="G5"/>
    </sheetView>
  </sheetViews>
  <sheetFormatPr defaultRowHeight="12.75" x14ac:dyDescent="0.2"/>
  <cols>
    <col min="1" max="1" width="3.85546875" style="3" customWidth="1"/>
    <col min="2" max="2" width="20.85546875" style="3" customWidth="1"/>
    <col min="3" max="3" width="120.7109375" style="3" customWidth="1"/>
    <col min="4" max="16384" width="9.140625" style="3"/>
  </cols>
  <sheetData>
    <row r="1" spans="2:17" s="1" customFormat="1" ht="18" x14ac:dyDescent="0.25">
      <c r="B1" s="1" t="s">
        <v>20</v>
      </c>
    </row>
    <row r="2" spans="2:17" x14ac:dyDescent="0.2">
      <c r="B2" s="2" t="s">
        <v>21</v>
      </c>
    </row>
    <row r="3" spans="2:17" x14ac:dyDescent="0.2">
      <c r="C3" s="2"/>
    </row>
    <row r="4" spans="2:17" s="6" customFormat="1" x14ac:dyDescent="0.2">
      <c r="B4" s="4" t="s">
        <v>22</v>
      </c>
      <c r="C4" s="5" t="s">
        <v>23</v>
      </c>
      <c r="G4" s="3"/>
      <c r="H4" s="3"/>
      <c r="I4" s="3"/>
      <c r="K4" s="3"/>
      <c r="L4" s="3"/>
      <c r="M4" s="3"/>
      <c r="N4" s="3"/>
    </row>
    <row r="5" spans="2:17" x14ac:dyDescent="0.2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17" x14ac:dyDescent="0.2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17" x14ac:dyDescent="0.2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17" x14ac:dyDescent="0.2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17" x14ac:dyDescent="0.2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17" x14ac:dyDescent="0.2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17" x14ac:dyDescent="0.2">
      <c r="B11" s="7">
        <v>1056.1300000000001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17" x14ac:dyDescent="0.2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17" x14ac:dyDescent="0.2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17" x14ac:dyDescent="0.2">
      <c r="B14" s="7">
        <v>11111111.109999999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17" x14ac:dyDescent="0.2">
      <c r="B15" s="7">
        <v>123456789.31999999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x14ac:dyDescent="0.2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 x14ac:dyDescent="0.2">
      <c r="B17" s="10" t="s">
        <v>24</v>
      </c>
      <c r="C17" s="8"/>
      <c r="K17" s="3"/>
      <c r="L17" s="3"/>
      <c r="M17" s="3"/>
      <c r="N17" s="3"/>
    </row>
    <row r="18" spans="2:14" x14ac:dyDescent="0.2">
      <c r="B18" s="7">
        <f ca="1">ROUND((RAND()*1000000),2)</f>
        <v>614886.41</v>
      </c>
      <c r="C18" s="8" t="str">
        <f ca="1"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Шестьсот четырнадцать тысяч восемьсот восемьдесят шесть рублей 41 копейка</v>
      </c>
    </row>
    <row r="19" spans="2:14" x14ac:dyDescent="0.2">
      <c r="B19" s="7">
        <f ca="1">ROUND((RAND()*10000000),2)</f>
        <v>9405404.9000000004</v>
      </c>
      <c r="C19" s="8" t="str">
        <f ca="1"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Девять миллионов четыреста пять тысяч четыреста четыре рубля 90 копеек</v>
      </c>
    </row>
    <row r="20" spans="2:14" x14ac:dyDescent="0.2">
      <c r="B20" s="7">
        <f ca="1">ROUND((RAND()*100000000),2)</f>
        <v>85224105.650000006</v>
      </c>
      <c r="C20" s="8" t="str">
        <f ca="1"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Восемьдесят пять миллионов двести двадцать четыре тысячи сто пять рублей 65 копеек</v>
      </c>
    </row>
    <row r="21" spans="2:14" x14ac:dyDescent="0.2">
      <c r="B21" s="7">
        <f ca="1">ROUND((RAND()*1000000000),2)</f>
        <v>839379757.53999996</v>
      </c>
      <c r="C21" s="8" t="str">
        <f ca="1"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Восемьсот тридцать девять миллионов триста семьдесят девять тысяч семьсот пятьдесят семь рублей 54 копейки</v>
      </c>
    </row>
    <row r="22" spans="2:14" x14ac:dyDescent="0.2">
      <c r="B22" s="7">
        <f ca="1">ROUND((RAND()*1000000000000),2)</f>
        <v>561395596446.67004</v>
      </c>
      <c r="C22" s="8" t="str">
        <f ca="1"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Пятьсот шестьдесят один миллиард триста девяносто пять миллионов пятьсот девяносто шесть тысяч четыреста сорок шесть рублей 67 копеек</v>
      </c>
    </row>
    <row r="23" spans="2:14" x14ac:dyDescent="0.2">
      <c r="B23" s="7"/>
      <c r="C23" s="11"/>
    </row>
    <row r="24" spans="2:14" x14ac:dyDescent="0.2">
      <c r="C24" s="12"/>
    </row>
    <row r="26" spans="2:14" x14ac:dyDescent="0.2">
      <c r="D26" s="9"/>
    </row>
    <row r="27" spans="2:14" x14ac:dyDescent="0.2">
      <c r="D27" s="9"/>
    </row>
    <row r="28" spans="2:14" x14ac:dyDescent="0.2">
      <c r="D28" s="9"/>
    </row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Формула 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Markovski</dc:creator>
  <cp:lastModifiedBy>Aliabeva</cp:lastModifiedBy>
  <cp:lastPrinted>2022-12-30T07:01:23Z</cp:lastPrinted>
  <dcterms:created xsi:type="dcterms:W3CDTF">2021-04-16T08:52:42Z</dcterms:created>
  <dcterms:modified xsi:type="dcterms:W3CDTF">2022-12-30T07:07:42Z</dcterms:modified>
</cp:coreProperties>
</file>