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080" yWindow="120" windowWidth="10050" windowHeight="9675"/>
  </bookViews>
  <sheets>
    <sheet name="Лист1" sheetId="1" r:id="rId1"/>
    <sheet name="Формула 2" sheetId="3" state="hidden" r:id="rId2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_xlnm.Print_Area" localSheetId="0">Лист1!$A$1:$AM$175</definedName>
    <definedName name="тыс">{0,"тысячz";1,"тысячаz";2,"тысячиz";5,"тысячz"}</definedName>
  </definedNames>
  <calcPr calcId="145621"/>
</workbook>
</file>

<file path=xl/calcChain.xml><?xml version="1.0" encoding="utf-8"?>
<calcChain xmlns="http://schemas.openxmlformats.org/spreadsheetml/2006/main">
  <c r="AB146" i="1" l="1"/>
  <c r="AF134" i="1"/>
  <c r="O101" i="1"/>
  <c r="S98" i="1"/>
  <c r="R28" i="1" l="1"/>
  <c r="V90" i="1" l="1"/>
  <c r="AG135" i="1" l="1"/>
  <c r="W101" i="1"/>
  <c r="U146" i="1"/>
  <c r="V84" i="1" l="1"/>
  <c r="V87" i="1" l="1"/>
  <c r="I143" i="1"/>
  <c r="Y156" i="1" l="1"/>
  <c r="Y113" i="1"/>
  <c r="Z28" i="1"/>
  <c r="AE28" i="1" l="1"/>
  <c r="K33" i="1" s="1"/>
  <c r="C15" i="3"/>
  <c r="AD156" i="1"/>
  <c r="AI28" i="1" l="1"/>
  <c r="R32" i="1" s="1"/>
  <c r="AD159" i="1"/>
  <c r="AG156" i="1"/>
  <c r="AG159" i="1" s="1"/>
  <c r="H162" i="1" s="1"/>
  <c r="B22" i="3"/>
  <c r="C22" i="3" s="1"/>
  <c r="B21" i="3"/>
  <c r="C21" i="3" s="1"/>
  <c r="B20" i="3"/>
  <c r="C20" i="3" s="1"/>
  <c r="B19" i="3"/>
  <c r="C19" i="3" s="1"/>
  <c r="B18" i="3"/>
  <c r="C18" i="3" s="1"/>
  <c r="C16" i="3"/>
  <c r="C14" i="3"/>
  <c r="C13" i="3"/>
  <c r="C12" i="3"/>
  <c r="C11" i="3"/>
  <c r="C10" i="3"/>
  <c r="C9" i="3"/>
  <c r="C8" i="3"/>
  <c r="C7" i="3"/>
  <c r="C6" i="3"/>
  <c r="C5" i="3"/>
  <c r="AJ156" i="1" l="1"/>
  <c r="AJ159" i="1" s="1"/>
  <c r="H161" i="1" s="1"/>
  <c r="AD113" i="1"/>
  <c r="AD116" i="1" s="1"/>
  <c r="AG113" i="1" l="1"/>
  <c r="AG116" i="1" s="1"/>
  <c r="H119" i="1" s="1"/>
  <c r="AJ113" i="1" l="1"/>
  <c r="AJ116" i="1" l="1"/>
  <c r="H118" i="1" s="1"/>
</calcChain>
</file>

<file path=xl/comments1.xml><?xml version="1.0" encoding="utf-8"?>
<comments xmlns="http://schemas.openxmlformats.org/spreadsheetml/2006/main">
  <authors>
    <author>Markovski</author>
  </authors>
  <commentList>
    <comment ref="AD3" authorId="0">
      <text>
        <r>
          <rPr>
            <sz val="9"/>
            <color indexed="81"/>
            <rFont val="Tahoma"/>
            <family val="2"/>
            <charset val="204"/>
          </rPr>
          <t>Формат даты:
дд.мм
например 01.01</t>
        </r>
      </text>
    </comment>
    <comment ref="M20" authorId="0">
      <text>
        <r>
          <rPr>
            <sz val="9"/>
            <color indexed="81"/>
            <rFont val="Tahoma"/>
            <family val="2"/>
            <charset val="204"/>
          </rPr>
          <t>Количество проверок</t>
        </r>
      </text>
    </comment>
  </commentList>
</comments>
</file>

<file path=xl/sharedStrings.xml><?xml version="1.0" encoding="utf-8"?>
<sst xmlns="http://schemas.openxmlformats.org/spreadsheetml/2006/main" count="159" uniqueCount="124">
  <si>
    <t>ИСПОЛНИТЕЛЬ:</t>
  </si>
  <si>
    <t>ЗАКАЗЧИК:</t>
  </si>
  <si>
    <t xml:space="preserve">АКТ № </t>
  </si>
  <si>
    <t>сдачи-приемки оказанных услуг</t>
  </si>
  <si>
    <t>"</t>
  </si>
  <si>
    <t>г.</t>
  </si>
  <si>
    <t>от</t>
  </si>
  <si>
    <t>Наименование услуг (работ)</t>
  </si>
  <si>
    <t>Кол-во ед.</t>
  </si>
  <si>
    <t>Стоим. за ед. без НДС, руб</t>
  </si>
  <si>
    <t>НДС, руб.</t>
  </si>
  <si>
    <t>Стоимость с НДС, руб.</t>
  </si>
  <si>
    <t>Стоимость без НДС, руб</t>
  </si>
  <si>
    <t>ИТОГО:</t>
  </si>
  <si>
    <t>ВСЕГО:</t>
  </si>
  <si>
    <t>Объем оказанных услуг:</t>
  </si>
  <si>
    <t>Работу выполнил:</t>
  </si>
  <si>
    <t>(подпись)</t>
  </si>
  <si>
    <t>М.П.</t>
  </si>
  <si>
    <t>(должность Ф.И.О.)</t>
  </si>
  <si>
    <t>Перевод числа в сумму прописью</t>
  </si>
  <si>
    <r>
      <t xml:space="preserve">Формат: </t>
    </r>
    <r>
      <rPr>
        <b/>
        <sz val="10"/>
        <color theme="3"/>
        <rFont val="Arial"/>
        <family val="2"/>
        <charset val="204"/>
      </rPr>
      <t>"</t>
    </r>
    <r>
      <rPr>
        <b/>
        <i/>
        <sz val="10"/>
        <color theme="3"/>
        <rFont val="Arial"/>
        <family val="2"/>
        <charset val="204"/>
      </rPr>
      <t>Пропись</t>
    </r>
    <r>
      <rPr>
        <b/>
        <sz val="10"/>
        <color theme="3"/>
        <rFont val="Arial"/>
        <family val="2"/>
        <charset val="204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</si>
  <si>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</si>
  <si>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</si>
  <si>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</si>
  <si>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ПЛАТЕЛЬЩИК:</t>
  </si>
  <si>
    <t>Ставка НДС 20%:</t>
  </si>
  <si>
    <t>1.</t>
  </si>
  <si>
    <t>2.</t>
  </si>
  <si>
    <t>3.</t>
  </si>
  <si>
    <t>№</t>
  </si>
  <si>
    <t>После проведения оплаты "Заказчик" предоставляет "Исполнителю" копию платежного поручения.</t>
  </si>
  <si>
    <t>Оплату произвести в течение 10 банковских дней со дня выставления.</t>
  </si>
  <si>
    <t>подпись</t>
  </si>
  <si>
    <t>СЧЕТ-ФАКТУРА №</t>
  </si>
  <si>
    <t>именуемое в дальнейшем Заказчик, в лице</t>
  </si>
  <si>
    <t>1. Предмет договора</t>
  </si>
  <si>
    <t>1.1. Заказчик поручает и оплачивает, а Исполнитель обязуется оказать услуги:</t>
  </si>
  <si>
    <t>)</t>
  </si>
  <si>
    <t>1.1.1. проведение проверки знаний у руководителей, специалистов Заказчика в  комиссии для  проверки знаний по вопросам промышленной безопасности Госпромнадзора (далее – комиссия)</t>
  </si>
  <si>
    <t>1.2. Результат проверки знаний оформляется протоколом проверки знаний по вопросам промышленной безопасности.</t>
  </si>
  <si>
    <t>1.3. Подтверждением оказания услуг по настоящему договору является акт сдачи - приемки оказанных услуг, подписанный уполномоченными представителями Сторон настоящего договора.</t>
  </si>
  <si>
    <t>2. Стоимость услуг и  порядок расчетов</t>
  </si>
  <si>
    <t>Наименование услуги</t>
  </si>
  <si>
    <t>Кол-во,
ед.</t>
  </si>
  <si>
    <t>Стоимость без НДС, руб.</t>
  </si>
  <si>
    <t>Стоимость за ед. без НДС, руб.</t>
  </si>
  <si>
    <t>НДС (20%),  руб.</t>
  </si>
  <si>
    <t>,</t>
  </si>
  <si>
    <t>Стоимость оказываемых услуг составляет:</t>
  </si>
  <si>
    <t>в том числе НДС (20%):</t>
  </si>
  <si>
    <t>3. Права и обязанности Сторон</t>
  </si>
  <si>
    <t>3.1. Заказчик имеет право:</t>
  </si>
  <si>
    <t>3.1.1 осуществлять контроль за сроком  оказания услуг.</t>
  </si>
  <si>
    <t xml:space="preserve">3.2. Заказчик обязан: </t>
  </si>
  <si>
    <t>3.2.4. в день окончания оказания услуг по настоящему договору подписать акт сдачи - приемки оказанных услуг или в течение 2 (двух) рабочих дней представить письменный мотивированный отказ в его подписании. При этом неудовлетворительные результаты проверки знаний не могут быть основанием для отказа от подписания акта сдачи - приемки оказанных услуг.</t>
  </si>
  <si>
    <t>3.3. Исполнитель имеет право:</t>
  </si>
  <si>
    <t>3.4. Исполнитель обязан:</t>
  </si>
  <si>
    <t>4. Ответственность Сторон</t>
  </si>
  <si>
    <t>4.1. При неисполнении или ненадлежащем исполнении обязательств по настоящему договору Стороны несут ответственность в соответствии с законодательством Республики Беларусь.</t>
  </si>
  <si>
    <t>5. Прочие условия</t>
  </si>
  <si>
    <t>5.2. Все изменения, дополнения и приложения к настоящему договору имеют юридическую силу и являются его неотъемлемыми частями, если они изложены в письменном виде и подписаны уполномоченными представителями Сторон.</t>
  </si>
  <si>
    <t>5.3. Все споры и разногласия по настоящему договору решаются путем переговоров в претензионном порядке. При не достижении Сторонами согласия упомянутые споры подлежат разрешению в экономическом суде в соответствии с законодательством Республики Беларусь.</t>
  </si>
  <si>
    <t>5.4. Договор и документы, переданные по факсу, электронной почте и подписанные уполномоченными представителями Сторон, имеют юридическую силу, с последующим обменом оригиналами в течение 30 (тридцати) календарных дней с момента подписания договора.</t>
  </si>
  <si>
    <t>5.5. Вопросы, не урегулированные настоящим договором, решаются в соответствии с законодательством Республики Беларусь.</t>
  </si>
  <si>
    <t xml:space="preserve">5.6. Настоящий договор составлен в двух экземплярах, имеющих равную юридическую силу, по одному для каждой из Сторон. </t>
  </si>
  <si>
    <t xml:space="preserve">6. Юридические адреса и реквизиты </t>
  </si>
  <si>
    <t>Исполнитель</t>
  </si>
  <si>
    <t>Заказчик</t>
  </si>
  <si>
    <t xml:space="preserve">Департамент по надзору за безопасным ведением работ в промышленности Министерства по чрезвычайным ситуациям Республики Беларусь </t>
  </si>
  <si>
    <t>Юридический адрес: 220108 
г. Минск, ул. Казинца, д. 86, корп. 1</t>
  </si>
  <si>
    <t>УНП 100061974
ОКПО 00015482</t>
  </si>
  <si>
    <t>(наименование должности)</t>
  </si>
  <si>
    <t>(Ф.И.О.)</t>
  </si>
  <si>
    <t>Юридический адрес:</t>
  </si>
  <si>
    <t>(количество проверок знаний -</t>
  </si>
  <si>
    <t xml:space="preserve">действующего на основании </t>
  </si>
  <si>
    <t>3.2.2. предоставить заявление-уведомление по форме предоставленной на официальном сайта Госпромнадзора не позднее 1 (одного) рабочего дня до прохождения проверки знаний;</t>
  </si>
  <si>
    <t>3.4.1. оказать услуги  в течение 5 (пяти) рабочих дней при выполнении Заказчиком условий п.п. 3.2.1, 3.2.2 и 3.2.3 п. 3 настоящего договора и сдать их по акту сдачи-приемки оказанных услуг;</t>
  </si>
  <si>
    <t>3.4.2. не позднее 10-го числа месяца, следующего за месяцем подписания акта сдачи-приемки оказанных услуг, выставить (направить) электронный счет-фактуру по НДС на Портал Министерства по налогам и сборам (www.vat.gov.by).</t>
  </si>
  <si>
    <t xml:space="preserve">3.6. Стороны Договора обязуются не совершать действий коррупционной направленности. При исполнении своих обязанностей по договору Стороны обязуются не совершать в отношении иных лиц действий, связанных с оказанием влияния на принимаемые ими решения (действия) с целью получения каких-либо неправомерных преимуществ или для реализации иных неправомерных целей. </t>
  </si>
  <si>
    <t>Банковские реквизиты:</t>
  </si>
  <si>
    <t xml:space="preserve">
р/с: BY61АКВВ36429000032530000000
</t>
  </si>
  <si>
    <t>ЦБУ № 527 ОАО «АСБ Беларусбанк»</t>
  </si>
  <si>
    <t xml:space="preserve">БИК: AKBBBY2Х </t>
  </si>
  <si>
    <t>г. Минск, ул. Воронянского, 7а</t>
  </si>
  <si>
    <t xml:space="preserve">ДОГОВОР </t>
  </si>
  <si>
    <t>на оказание услуг по проведению проверки знаний у руководителей, специалистов субъектов хозяйствования в комиссии для проверки знаний по вопросам промышленной безопасности</t>
  </si>
  <si>
    <t>(должность, фамилия, собственное имя, отчество (если таковое имеется)</t>
  </si>
  <si>
    <t>с одной стороны, и</t>
  </si>
  <si>
    <t>(документ,  подтверждающий полномочия)</t>
  </si>
  <si>
    <t>2.2. Расчет стоимости оказываемых услуг:</t>
  </si>
  <si>
    <t>2.3. С изменением ценообразующих факторов тарифы на услуги могут изменяться Исполнителем в одностороннем порядке в течение срока действия договора. Стоимость оказываемых услуг определяется исходя из тарифов, действующих на дату оказания услуги. Исполнитель информирует об изменении тарифов на услуги посредством размещения уведомления на официальном сайте Госпромнадзора.</t>
  </si>
  <si>
    <t>2.5. При получении неудовлетворительных результатов проверки знаний - услуги считаются оказанными, оплата за услуги Заказчику не возвращается.</t>
  </si>
  <si>
    <t xml:space="preserve">2.6. Источник финансирования - </t>
  </si>
  <si>
    <t>2.4. Заказчик производит предоплату в размере 100%  стоимости оказываемой услуги платежным поручением. Основанием для оплаты служит счет-фактура на предоплату, являющийся неотъемлемой частью настоящего договора.</t>
  </si>
  <si>
    <t>3.2.3. обеспечить явку лиц(а) для прохождения проверки знаний в соответствии с  заявлением-уведомлением и с учетом предварительной записи на проверку знаний на официальном сайте Госпромнадзора;</t>
  </si>
  <si>
    <t>3.5. Сторона, для которой создались условия, препятствующие исполнению условий настоящего договора, должна незамедлительно сообщить другой Стороне о прекращении договора или изменении  условий настоящего договора с возможным переносом сроков исполнения этих условий.</t>
  </si>
  <si>
    <t>(наименование юридического лица)</t>
  </si>
  <si>
    <t>с  другой стороны, далее именуемые Сторонами, заключили настоящий договор о нижеследующем:</t>
  </si>
  <si>
    <t>3.3.1. снять заявление-уведомление  с рассмотрения, расторгнуть договор в одностороннем порядке и возвратить предоплату за услуги в случае невыполнения Заказчиком обязанностей, указанных в п.п. 2.4 и (или) 3.2.3 договора через 60 календарных дней со дня заключения договора, без предварительного уведомления Заказчика.</t>
  </si>
  <si>
    <t>5.1. Договор вступает в силу с момента подписания его Сторонами и действует в течении 60 календарных дней.</t>
  </si>
  <si>
    <t xml:space="preserve">                                                (наименование юридического лица, фамилия, собственное имя, отчество (если таковое имеется) индивидуального предпринимателя)</t>
  </si>
  <si>
    <t xml:space="preserve">                                                        (должность, фамилия, собственное имя, отчество (если таковое имеется)</t>
  </si>
  <si>
    <t xml:space="preserve">   (документ,  подтверждающий полномочия)</t>
  </si>
  <si>
    <t xml:space="preserve">Департамент по надзору за безопасным ведением работ в промышленности Министерства по чрезвычайным ситуациям Республики Беларусь (Госпромнадзор), именуемый в в дальнейшем Исполнитель, в лице </t>
  </si>
  <si>
    <t>Основанием, подтверждающим оказание платных услуг, является акт сдачи-приемки оказанных</t>
  </si>
  <si>
    <t>услуг.</t>
  </si>
  <si>
    <r>
      <rPr>
        <b/>
        <sz val="11"/>
        <color theme="1"/>
        <rFont val="Times New Roman"/>
        <family val="1"/>
        <charset val="204"/>
      </rPr>
      <t>ИСПОЛНИТЕЛЬ:</t>
    </r>
    <r>
      <rPr>
        <sz val="11"/>
        <color theme="1"/>
        <rFont val="Times New Roman"/>
        <family val="1"/>
        <charset val="204"/>
      </rPr>
      <t xml:space="preserve">
Госпромнадзор
220108, г. Минск, ул. Казинца, 86/1
p/с: BY61AKBB36429000032530000000
БИК: AKBBBY2X
ЦБУ № 527 ОАО "АСБ Беларусбанк"
УНП 100061974 ОКПО 00015482</t>
    </r>
  </si>
  <si>
    <r>
      <rPr>
        <b/>
        <sz val="11"/>
        <color theme="1"/>
        <rFont val="Times New Roman"/>
        <family val="1"/>
        <charset val="204"/>
      </rPr>
      <t>ИСПОЛНИТЕЛЬ:</t>
    </r>
    <r>
      <rPr>
        <sz val="11"/>
        <color theme="1"/>
        <rFont val="Times New Roman"/>
        <family val="1"/>
        <charset val="204"/>
      </rPr>
      <t xml:space="preserve">
Госпромнадзор
220108, г. Минск, ул. Казинца, 86/1
p/с: BY61AKBB36429000032530000000
БИК: AKBBBY2X
ЦБУ № 527 ОАО "АСБ Беларусбанк"
УНП 100061974 ОКПО 00015482
ЗАКАЗЧИК:</t>
    </r>
  </si>
  <si>
    <t>Работа проводилась по договору №</t>
  </si>
  <si>
    <t>Счет-фактура выписана на основании договора от</t>
  </si>
  <si>
    <t>(банковские реквизиты: р\с, УНП, адрес)</t>
  </si>
  <si>
    <t xml:space="preserve">доверенности   №                          от                                </t>
  </si>
  <si>
    <t>г. Молодечно</t>
  </si>
  <si>
    <t xml:space="preserve">№
прейскуранта </t>
  </si>
  <si>
    <t>15.1</t>
  </si>
  <si>
    <t>Основание для оплаты Прейскурант № 1 на услуги (работы), оказываемые Департаментом по надзору за безопасным ведением работ в промышленности Министерства по чрезвычайным ситуациям Республики Беларусь резидентам Республики Беларусь, утвержденный и введенный в действие приказом Госпромнадзора от 20.06.2022 № 51</t>
  </si>
  <si>
    <t>2.1. Стоимость оказываемых услуг, являющихся предметом настоящего договора, определяется в соответствии с прейскурантом № 1 на услуги (работы), оказываемые Департаментом по надзору за безопасным ведением работ в промышленности Министерства по чрезвычайным ситуациям Республики Беларусь резидентам Республики Беларусь, утвержденным и введенным в действие приказом Госпромнадзора от 20.06.2022 № 51.</t>
  </si>
  <si>
    <t>Проведение проверки знаний
по вопросам промышленной безопасности
(за 1экзаменуемого на 1 услугу)</t>
  </si>
  <si>
    <t>Расчет проведен согласно Прейскуранту № 1 на услуги (работы), оказываемые Департаментом по надзору за безопасным ведением работ в промышленности Министерства по чрезвычайным ситуациям Республики Беларусь резидентам Республики Беларусь, утвержденному и введенному в действие приказом Госпромнадзора от 20.06.2022 № 51</t>
  </si>
  <si>
    <t>2023 г.</t>
  </si>
  <si>
    <t>.2023 г.</t>
  </si>
  <si>
    <t>3.2.1. произвести предоплату в соответствии с п.п. 2.4 п. 2 договора не ранее 5 (пяти) рабочих дней до прохождения проверки знаний и после предварительной записи на проверку знаний;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</si>
</sst>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Arial"/>
      <family val="2"/>
    </font>
    <font>
      <sz val="10"/>
      <color theme="3"/>
      <name val="Arial"/>
      <family val="2"/>
      <charset val="204"/>
    </font>
    <font>
      <b/>
      <sz val="10"/>
      <color theme="3"/>
      <name val="Arial"/>
      <family val="2"/>
      <charset val="204"/>
    </font>
    <font>
      <b/>
      <i/>
      <sz val="10"/>
      <color theme="3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sz val="9.5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sz val="9.5"/>
      <color theme="1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66FF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6" fillId="0" borderId="0"/>
  </cellStyleXfs>
  <cellXfs count="154">
    <xf numFmtId="0" fontId="0" fillId="0" borderId="0" xfId="0"/>
    <xf numFmtId="0" fontId="7" fillId="0" borderId="0" xfId="1" applyFont="1"/>
    <xf numFmtId="0" fontId="8" fillId="0" borderId="0" xfId="1" applyFont="1"/>
    <xf numFmtId="0" fontId="6" fillId="0" borderId="0" xfId="1"/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left"/>
    </xf>
    <xf numFmtId="0" fontId="11" fillId="0" borderId="0" xfId="1" applyFont="1"/>
    <xf numFmtId="4" fontId="6" fillId="0" borderId="0" xfId="1" applyNumberFormat="1"/>
    <xf numFmtId="0" fontId="6" fillId="0" borderId="0" xfId="1" quotePrefix="1" applyFont="1"/>
    <xf numFmtId="0" fontId="6" fillId="0" borderId="0" xfId="1" quotePrefix="1"/>
    <xf numFmtId="4" fontId="11" fillId="0" borderId="0" xfId="1" applyNumberFormat="1" applyFont="1" applyAlignment="1">
      <alignment vertical="center"/>
    </xf>
    <xf numFmtId="0" fontId="12" fillId="0" borderId="0" xfId="1" applyFont="1"/>
    <xf numFmtId="0" fontId="6" fillId="0" borderId="0" xfId="1" applyAlignment="1"/>
    <xf numFmtId="0" fontId="2" fillId="3" borderId="0" xfId="0" applyFont="1" applyFill="1" applyProtection="1">
      <protection hidden="1"/>
    </xf>
    <xf numFmtId="0" fontId="2" fillId="0" borderId="0" xfId="0" applyFont="1" applyProtection="1">
      <protection hidden="1"/>
    </xf>
    <xf numFmtId="0" fontId="2" fillId="3" borderId="0" xfId="0" applyFont="1" applyFill="1" applyAlignment="1" applyProtection="1">
      <protection hidden="1"/>
    </xf>
    <xf numFmtId="0" fontId="2" fillId="3" borderId="0" xfId="0" applyFont="1" applyFill="1" applyBorder="1" applyAlignment="1" applyProtection="1">
      <protection hidden="1"/>
    </xf>
    <xf numFmtId="0" fontId="2" fillId="0" borderId="0" xfId="0" applyFont="1" applyAlignment="1" applyProtection="1">
      <protection hidden="1"/>
    </xf>
    <xf numFmtId="0" fontId="1" fillId="3" borderId="0" xfId="0" applyFont="1" applyFill="1" applyAlignment="1" applyProtection="1">
      <alignment vertical="top"/>
      <protection hidden="1"/>
    </xf>
    <xf numFmtId="0" fontId="2" fillId="3" borderId="0" xfId="0" applyFont="1" applyFill="1" applyBorder="1" applyProtection="1">
      <protection hidden="1"/>
    </xf>
    <xf numFmtId="0" fontId="3" fillId="3" borderId="0" xfId="0" applyFont="1" applyFill="1" applyAlignment="1" applyProtection="1">
      <protection hidden="1"/>
    </xf>
    <xf numFmtId="0" fontId="3" fillId="3" borderId="0" xfId="0" applyFont="1" applyFill="1" applyAlignment="1" applyProtection="1">
      <alignment horizontal="right"/>
      <protection hidden="1"/>
    </xf>
    <xf numFmtId="0" fontId="2" fillId="3" borderId="0" xfId="0" quotePrefix="1" applyNumberFormat="1" applyFont="1" applyFill="1" applyAlignment="1" applyProtection="1">
      <alignment horizontal="right"/>
      <protection hidden="1"/>
    </xf>
    <xf numFmtId="0" fontId="2" fillId="3" borderId="0" xfId="0" quotePrefix="1" applyFont="1" applyFill="1" applyAlignment="1" applyProtection="1">
      <protection hidden="1"/>
    </xf>
    <xf numFmtId="0" fontId="3" fillId="3" borderId="0" xfId="0" applyFont="1" applyFill="1" applyBorder="1" applyAlignment="1" applyProtection="1">
      <alignment horizontal="right"/>
      <protection hidden="1"/>
    </xf>
    <xf numFmtId="0" fontId="13" fillId="3" borderId="0" xfId="0" applyFont="1" applyFill="1" applyAlignment="1" applyProtection="1">
      <alignment vertical="top"/>
      <protection hidden="1"/>
    </xf>
    <xf numFmtId="0" fontId="2" fillId="0" borderId="0" xfId="0" applyFont="1" applyBorder="1" applyProtection="1">
      <protection hidden="1"/>
    </xf>
    <xf numFmtId="0" fontId="2" fillId="3" borderId="1" xfId="0" applyFont="1" applyFill="1" applyBorder="1" applyAlignment="1" applyProtection="1">
      <protection hidden="1"/>
    </xf>
    <xf numFmtId="0" fontId="5" fillId="3" borderId="0" xfId="0" applyFont="1" applyFill="1" applyAlignment="1" applyProtection="1">
      <protection hidden="1"/>
    </xf>
    <xf numFmtId="0" fontId="5" fillId="3" borderId="0" xfId="0" applyFont="1" applyFill="1" applyProtection="1">
      <protection hidden="1"/>
    </xf>
    <xf numFmtId="0" fontId="5" fillId="3" borderId="0" xfId="0" applyFont="1" applyFill="1" applyAlignment="1" applyProtection="1">
      <alignment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5" fillId="3" borderId="0" xfId="0" applyFont="1" applyFill="1" applyAlignment="1" applyProtection="1">
      <alignment vertical="top" wrapText="1"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5" fillId="3" borderId="0" xfId="0" applyFont="1" applyFill="1" applyBorder="1" applyProtection="1">
      <protection hidden="1"/>
    </xf>
    <xf numFmtId="0" fontId="5" fillId="3" borderId="0" xfId="0" applyFont="1" applyFill="1" applyBorder="1" applyAlignment="1" applyProtection="1">
      <alignment vertical="top" wrapText="1"/>
      <protection hidden="1"/>
    </xf>
    <xf numFmtId="0" fontId="2" fillId="3" borderId="1" xfId="0" applyFont="1" applyFill="1" applyBorder="1" applyProtection="1">
      <protection hidden="1"/>
    </xf>
    <xf numFmtId="0" fontId="5" fillId="3" borderId="0" xfId="0" applyFont="1" applyFill="1" applyAlignment="1" applyProtection="1">
      <alignment horizontal="left" vertical="top" wrapText="1"/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5" fillId="3" borderId="0" xfId="0" applyFont="1" applyFill="1" applyBorder="1" applyAlignment="1" applyProtection="1">
      <alignment horizontal="left" vertical="top" wrapText="1"/>
      <protection hidden="1"/>
    </xf>
    <xf numFmtId="0" fontId="5" fillId="3" borderId="0" xfId="0" applyFont="1" applyFill="1" applyBorder="1" applyAlignment="1" applyProtection="1">
      <alignment wrapText="1"/>
      <protection hidden="1"/>
    </xf>
    <xf numFmtId="0" fontId="5" fillId="3" borderId="0" xfId="0" applyFont="1" applyFill="1" applyBorder="1" applyAlignment="1" applyProtection="1">
      <alignment vertical="top"/>
      <protection hidden="1"/>
    </xf>
    <xf numFmtId="0" fontId="2" fillId="3" borderId="0" xfId="0" applyFont="1" applyFill="1" applyBorder="1" applyAlignment="1" applyProtection="1">
      <alignment vertical="top" wrapText="1"/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14" fontId="2" fillId="3" borderId="1" xfId="0" applyNumberFormat="1" applyFont="1" applyFill="1" applyBorder="1" applyAlignment="1" applyProtection="1">
      <alignment horizontal="center"/>
      <protection hidden="1"/>
    </xf>
    <xf numFmtId="14" fontId="2" fillId="3" borderId="1" xfId="0" applyNumberFormat="1" applyFont="1" applyFill="1" applyBorder="1" applyAlignment="1" applyProtection="1">
      <alignment horizontal="left"/>
      <protection hidden="1"/>
    </xf>
    <xf numFmtId="0" fontId="2" fillId="3" borderId="0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protection hidden="1"/>
    </xf>
    <xf numFmtId="0" fontId="2" fillId="3" borderId="5" xfId="0" applyFont="1" applyFill="1" applyBorder="1" applyAlignment="1" applyProtection="1">
      <protection hidden="1"/>
    </xf>
    <xf numFmtId="0" fontId="2" fillId="3" borderId="5" xfId="0" applyFont="1" applyFill="1" applyBorder="1" applyProtection="1">
      <protection hidden="1"/>
    </xf>
    <xf numFmtId="0" fontId="18" fillId="3" borderId="0" xfId="0" applyFont="1" applyFill="1" applyAlignment="1" applyProtection="1">
      <protection hidden="1"/>
    </xf>
    <xf numFmtId="0" fontId="19" fillId="3" borderId="0" xfId="0" applyFont="1" applyFill="1" applyAlignment="1" applyProtection="1">
      <alignment horizontal="center" vertical="center" wrapText="1"/>
      <protection hidden="1"/>
    </xf>
    <xf numFmtId="0" fontId="18" fillId="3" borderId="0" xfId="0" applyFont="1" applyFill="1" applyAlignment="1" applyProtection="1">
      <alignment horizontal="left" vertical="top" wrapText="1"/>
      <protection hidden="1"/>
    </xf>
    <xf numFmtId="0" fontId="18" fillId="3" borderId="0" xfId="0" applyFont="1" applyFill="1" applyAlignment="1" applyProtection="1">
      <alignment vertical="top"/>
      <protection hidden="1"/>
    </xf>
    <xf numFmtId="0" fontId="18" fillId="3" borderId="0" xfId="0" applyFont="1" applyFill="1" applyProtection="1">
      <protection hidden="1"/>
    </xf>
    <xf numFmtId="0" fontId="18" fillId="3" borderId="0" xfId="0" applyFont="1" applyFill="1" applyBorder="1" applyAlignment="1" applyProtection="1">
      <protection hidden="1"/>
    </xf>
    <xf numFmtId="0" fontId="18" fillId="3" borderId="0" xfId="0" applyFont="1" applyFill="1" applyAlignment="1" applyProtection="1">
      <alignment horizontal="left" vertical="center" wrapText="1"/>
      <protection hidden="1"/>
    </xf>
    <xf numFmtId="0" fontId="18" fillId="3" borderId="0" xfId="0" applyFont="1" applyFill="1" applyBorder="1" applyProtection="1">
      <protection hidden="1"/>
    </xf>
    <xf numFmtId="0" fontId="18" fillId="0" borderId="0" xfId="0" applyFont="1" applyBorder="1" applyProtection="1">
      <protection hidden="1"/>
    </xf>
    <xf numFmtId="0" fontId="18" fillId="3" borderId="0" xfId="0" applyFont="1" applyFill="1" applyBorder="1" applyAlignment="1" applyProtection="1">
      <alignment horizontal="center"/>
      <protection hidden="1"/>
    </xf>
    <xf numFmtId="0" fontId="18" fillId="3" borderId="0" xfId="0" applyFont="1" applyFill="1" applyBorder="1" applyAlignment="1" applyProtection="1">
      <alignment horizontal="left"/>
      <protection hidden="1"/>
    </xf>
    <xf numFmtId="0" fontId="18" fillId="0" borderId="0" xfId="0" applyFont="1" applyProtection="1">
      <protection hidden="1"/>
    </xf>
    <xf numFmtId="0" fontId="18" fillId="0" borderId="0" xfId="0" applyFont="1" applyAlignment="1" applyProtection="1">
      <protection hidden="1"/>
    </xf>
    <xf numFmtId="0" fontId="5" fillId="3" borderId="0" xfId="0" applyFont="1" applyFill="1" applyBorder="1" applyAlignment="1" applyProtection="1">
      <alignment horizontal="left" vertical="top" wrapText="1"/>
      <protection hidden="1"/>
    </xf>
    <xf numFmtId="0" fontId="18" fillId="3" borderId="0" xfId="0" applyFont="1" applyFill="1" applyAlignment="1" applyProtection="1">
      <alignment horizontal="left" vertical="top" wrapText="1"/>
      <protection hidden="1"/>
    </xf>
    <xf numFmtId="0" fontId="18" fillId="3" borderId="0" xfId="0" applyFont="1" applyFill="1" applyAlignment="1" applyProtection="1">
      <alignment horizontal="left" vertical="center" wrapText="1"/>
      <protection hidden="1"/>
    </xf>
    <xf numFmtId="0" fontId="18" fillId="3" borderId="0" xfId="0" applyFont="1" applyFill="1" applyAlignment="1" applyProtection="1">
      <alignment horizontal="center"/>
      <protection hidden="1"/>
    </xf>
    <xf numFmtId="0" fontId="18" fillId="2" borderId="1" xfId="0" applyFont="1" applyFill="1" applyBorder="1" applyAlignment="1" applyProtection="1">
      <alignment horizontal="left"/>
      <protection locked="0" hidden="1"/>
    </xf>
    <xf numFmtId="0" fontId="18" fillId="3" borderId="0" xfId="0" applyFont="1" applyFill="1" applyAlignment="1" applyProtection="1">
      <alignment horizontal="left" wrapText="1"/>
      <protection hidden="1"/>
    </xf>
    <xf numFmtId="0" fontId="19" fillId="3" borderId="0" xfId="0" applyFont="1" applyFill="1" applyAlignment="1" applyProtection="1">
      <alignment horizontal="center" vertical="top" wrapText="1"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18" fillId="3" borderId="0" xfId="0" applyFont="1" applyFill="1" applyBorder="1" applyAlignment="1" applyProtection="1">
      <alignment horizontal="left" vertical="center" wrapText="1"/>
      <protection hidden="1"/>
    </xf>
    <xf numFmtId="0" fontId="1" fillId="2" borderId="0" xfId="0" applyFont="1" applyFill="1" applyBorder="1" applyAlignment="1" applyProtection="1">
      <alignment horizontal="left" vertical="top" wrapText="1"/>
      <protection locked="0"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left"/>
      <protection locked="0" hidden="1"/>
    </xf>
    <xf numFmtId="0" fontId="2" fillId="3" borderId="0" xfId="0" applyFont="1" applyFill="1" applyAlignment="1" applyProtection="1">
      <alignment horizontal="justify" vertical="top" wrapText="1"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5" fillId="3" borderId="3" xfId="0" applyFont="1" applyFill="1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 applyProtection="1">
      <alignment horizontal="center" vertical="center" wrapText="1"/>
      <protection hidden="1"/>
    </xf>
    <xf numFmtId="14" fontId="2" fillId="3" borderId="1" xfId="0" applyNumberFormat="1" applyFont="1" applyFill="1" applyBorder="1" applyAlignment="1" applyProtection="1">
      <alignment horizontal="left"/>
      <protection hidden="1"/>
    </xf>
    <xf numFmtId="0" fontId="19" fillId="3" borderId="0" xfId="0" applyFont="1" applyFill="1" applyAlignment="1" applyProtection="1">
      <alignment horizontal="center"/>
      <protection hidden="1"/>
    </xf>
    <xf numFmtId="0" fontId="4" fillId="3" borderId="4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left"/>
      <protection hidden="1"/>
    </xf>
    <xf numFmtId="0" fontId="2" fillId="3" borderId="1" xfId="0" applyFont="1" applyFill="1" applyBorder="1" applyAlignment="1" applyProtection="1">
      <alignment horizontal="left"/>
      <protection hidden="1"/>
    </xf>
    <xf numFmtId="0" fontId="15" fillId="3" borderId="0" xfId="0" applyFont="1" applyFill="1" applyBorder="1" applyAlignment="1" applyProtection="1">
      <alignment horizontal="center" vertical="top"/>
      <protection hidden="1"/>
    </xf>
    <xf numFmtId="49" fontId="18" fillId="2" borderId="0" xfId="0" applyNumberFormat="1" applyFont="1" applyFill="1" applyBorder="1" applyAlignment="1" applyProtection="1">
      <alignment horizontal="right"/>
      <protection locked="0" hidden="1"/>
    </xf>
    <xf numFmtId="0" fontId="15" fillId="0" borderId="0" xfId="0" applyFont="1" applyBorder="1" applyAlignment="1" applyProtection="1">
      <alignment horizontal="center" vertical="top"/>
      <protection hidden="1"/>
    </xf>
    <xf numFmtId="0" fontId="18" fillId="3" borderId="1" xfId="0" applyFont="1" applyFill="1" applyBorder="1" applyAlignment="1" applyProtection="1">
      <alignment horizontal="left"/>
      <protection hidden="1"/>
    </xf>
    <xf numFmtId="0" fontId="18" fillId="3" borderId="0" xfId="0" quotePrefix="1" applyFont="1" applyFill="1" applyBorder="1" applyAlignment="1" applyProtection="1">
      <alignment horizontal="left"/>
      <protection hidden="1"/>
    </xf>
    <xf numFmtId="0" fontId="18" fillId="3" borderId="0" xfId="0" applyFont="1" applyFill="1" applyBorder="1" applyAlignment="1" applyProtection="1">
      <alignment horizontal="left"/>
      <protection hidden="1"/>
    </xf>
    <xf numFmtId="0" fontId="18" fillId="3" borderId="6" xfId="0" applyFont="1" applyFill="1" applyBorder="1" applyAlignment="1" applyProtection="1">
      <alignment horizontal="center" vertical="center"/>
      <protection hidden="1"/>
    </xf>
    <xf numFmtId="0" fontId="18" fillId="3" borderId="7" xfId="0" applyFont="1" applyFill="1" applyBorder="1" applyAlignment="1" applyProtection="1">
      <alignment horizontal="center"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18" fillId="3" borderId="11" xfId="0" applyFont="1" applyFill="1" applyBorder="1" applyAlignment="1" applyProtection="1">
      <alignment horizontal="center" vertical="center"/>
      <protection hidden="1"/>
    </xf>
    <xf numFmtId="0" fontId="18" fillId="3" borderId="0" xfId="0" applyFont="1" applyFill="1" applyBorder="1" applyAlignment="1" applyProtection="1">
      <alignment horizontal="center" vertical="center"/>
      <protection hidden="1"/>
    </xf>
    <xf numFmtId="0" fontId="18" fillId="3" borderId="12" xfId="0" applyFont="1" applyFill="1" applyBorder="1" applyAlignment="1" applyProtection="1">
      <alignment horizontal="center" vertical="center"/>
      <protection hidden="1"/>
    </xf>
    <xf numFmtId="0" fontId="18" fillId="3" borderId="9" xfId="0" applyFont="1" applyFill="1" applyBorder="1" applyAlignment="1" applyProtection="1">
      <alignment horizontal="center" vertical="center"/>
      <protection hidden="1"/>
    </xf>
    <xf numFmtId="0" fontId="18" fillId="3" borderId="1" xfId="0" applyFont="1" applyFill="1" applyBorder="1" applyAlignment="1" applyProtection="1">
      <alignment horizontal="center"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18" fillId="3" borderId="1" xfId="0" applyFont="1" applyFill="1" applyBorder="1" applyAlignment="1" applyProtection="1">
      <alignment horizontal="left" wrapText="1"/>
      <protection hidden="1"/>
    </xf>
    <xf numFmtId="0" fontId="18" fillId="2" borderId="5" xfId="0" applyFont="1" applyFill="1" applyBorder="1" applyAlignment="1" applyProtection="1">
      <alignment horizontal="left"/>
      <protection locked="0" hidden="1"/>
    </xf>
    <xf numFmtId="0" fontId="18" fillId="2" borderId="1" xfId="0" applyFont="1" applyFill="1" applyBorder="1" applyAlignment="1" applyProtection="1">
      <alignment horizontal="center"/>
      <protection locked="0" hidden="1"/>
    </xf>
    <xf numFmtId="0" fontId="21" fillId="2" borderId="1" xfId="0" applyFont="1" applyFill="1" applyBorder="1" applyAlignment="1" applyProtection="1">
      <alignment horizontal="left" vertical="top"/>
      <protection locked="0" hidden="1"/>
    </xf>
    <xf numFmtId="0" fontId="13" fillId="3" borderId="6" xfId="0" applyFont="1" applyFill="1" applyBorder="1" applyAlignment="1" applyProtection="1">
      <alignment horizontal="justify" vertical="center" wrapText="1"/>
      <protection hidden="1"/>
    </xf>
    <xf numFmtId="0" fontId="13" fillId="3" borderId="7" xfId="0" applyFont="1" applyFill="1" applyBorder="1" applyAlignment="1" applyProtection="1">
      <alignment horizontal="justify" vertical="center" wrapText="1"/>
      <protection hidden="1"/>
    </xf>
    <xf numFmtId="0" fontId="13" fillId="3" borderId="8" xfId="0" applyFont="1" applyFill="1" applyBorder="1" applyAlignment="1" applyProtection="1">
      <alignment horizontal="justify" vertical="center" wrapText="1"/>
      <protection hidden="1"/>
    </xf>
    <xf numFmtId="0" fontId="13" fillId="3" borderId="11" xfId="0" applyFont="1" applyFill="1" applyBorder="1" applyAlignment="1" applyProtection="1">
      <alignment horizontal="justify" vertical="center" wrapText="1"/>
      <protection hidden="1"/>
    </xf>
    <xf numFmtId="0" fontId="13" fillId="3" borderId="0" xfId="0" applyFont="1" applyFill="1" applyBorder="1" applyAlignment="1" applyProtection="1">
      <alignment horizontal="justify" vertical="center" wrapText="1"/>
      <protection hidden="1"/>
    </xf>
    <xf numFmtId="0" fontId="13" fillId="3" borderId="12" xfId="0" applyFont="1" applyFill="1" applyBorder="1" applyAlignment="1" applyProtection="1">
      <alignment horizontal="justify" vertical="center" wrapText="1"/>
      <protection hidden="1"/>
    </xf>
    <xf numFmtId="0" fontId="13" fillId="3" borderId="9" xfId="0" applyFont="1" applyFill="1" applyBorder="1" applyAlignment="1" applyProtection="1">
      <alignment horizontal="justify" vertical="center" wrapText="1"/>
      <protection hidden="1"/>
    </xf>
    <xf numFmtId="0" fontId="13" fillId="3" borderId="1" xfId="0" applyFont="1" applyFill="1" applyBorder="1" applyAlignment="1" applyProtection="1">
      <alignment horizontal="justify" vertical="center" wrapText="1"/>
      <protection hidden="1"/>
    </xf>
    <xf numFmtId="0" fontId="13" fillId="3" borderId="10" xfId="0" applyFont="1" applyFill="1" applyBorder="1" applyAlignment="1" applyProtection="1">
      <alignment horizontal="justify" vertical="center" wrapText="1"/>
      <protection hidden="1"/>
    </xf>
    <xf numFmtId="2" fontId="18" fillId="3" borderId="6" xfId="0" applyNumberFormat="1" applyFont="1" applyFill="1" applyBorder="1" applyAlignment="1" applyProtection="1">
      <alignment horizontal="center" vertical="center"/>
      <protection hidden="1"/>
    </xf>
    <xf numFmtId="2" fontId="18" fillId="3" borderId="7" xfId="0" applyNumberFormat="1" applyFont="1" applyFill="1" applyBorder="1" applyAlignment="1" applyProtection="1">
      <alignment horizontal="center" vertical="center"/>
      <protection hidden="1"/>
    </xf>
    <xf numFmtId="2" fontId="18" fillId="3" borderId="8" xfId="0" applyNumberFormat="1" applyFont="1" applyFill="1" applyBorder="1" applyAlignment="1" applyProtection="1">
      <alignment horizontal="center" vertical="center"/>
      <protection hidden="1"/>
    </xf>
    <xf numFmtId="2" fontId="18" fillId="3" borderId="11" xfId="0" applyNumberFormat="1" applyFont="1" applyFill="1" applyBorder="1" applyAlignment="1" applyProtection="1">
      <alignment horizontal="center" vertical="center"/>
      <protection hidden="1"/>
    </xf>
    <xf numFmtId="2" fontId="18" fillId="3" borderId="0" xfId="0" applyNumberFormat="1" applyFont="1" applyFill="1" applyBorder="1" applyAlignment="1" applyProtection="1">
      <alignment horizontal="center" vertical="center"/>
      <protection hidden="1"/>
    </xf>
    <xf numFmtId="2" fontId="18" fillId="3" borderId="12" xfId="0" applyNumberFormat="1" applyFont="1" applyFill="1" applyBorder="1" applyAlignment="1" applyProtection="1">
      <alignment horizontal="center" vertical="center"/>
      <protection hidden="1"/>
    </xf>
    <xf numFmtId="2" fontId="18" fillId="3" borderId="9" xfId="0" applyNumberFormat="1" applyFont="1" applyFill="1" applyBorder="1" applyAlignment="1" applyProtection="1">
      <alignment horizontal="center" vertical="center"/>
      <protection hidden="1"/>
    </xf>
    <xf numFmtId="2" fontId="18" fillId="3" borderId="1" xfId="0" applyNumberFormat="1" applyFont="1" applyFill="1" applyBorder="1" applyAlignment="1" applyProtection="1">
      <alignment horizontal="center" vertical="center"/>
      <protection hidden="1"/>
    </xf>
    <xf numFmtId="2" fontId="18" fillId="3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left" vertical="top" wrapText="1"/>
      <protection hidden="1"/>
    </xf>
    <xf numFmtId="0" fontId="14" fillId="3" borderId="1" xfId="0" applyFont="1" applyFill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left" vertical="top"/>
      <protection hidden="1"/>
    </xf>
    <xf numFmtId="0" fontId="3" fillId="3" borderId="0" xfId="0" applyFont="1" applyFill="1" applyBorder="1" applyAlignment="1" applyProtection="1">
      <alignment horizontal="left" vertical="top" wrapText="1"/>
      <protection hidden="1"/>
    </xf>
    <xf numFmtId="0" fontId="18" fillId="3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18" fillId="2" borderId="0" xfId="0" applyFont="1" applyFill="1" applyBorder="1" applyAlignment="1" applyProtection="1">
      <alignment horizontal="left" vertical="top" wrapText="1"/>
      <protection locked="0" hidden="1"/>
    </xf>
    <xf numFmtId="0" fontId="2" fillId="2" borderId="1" xfId="0" applyFont="1" applyFill="1" applyBorder="1" applyAlignment="1" applyProtection="1">
      <alignment horizontal="left"/>
      <protection locked="0" hidden="1"/>
    </xf>
    <xf numFmtId="0" fontId="2" fillId="0" borderId="0" xfId="0" applyFont="1" applyFill="1" applyAlignment="1" applyProtection="1">
      <alignment horizontal="left" wrapText="1"/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0" fontId="13" fillId="0" borderId="1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justify" wrapText="1"/>
      <protection hidden="1"/>
    </xf>
    <xf numFmtId="0" fontId="13" fillId="2" borderId="5" xfId="0" applyFont="1" applyFill="1" applyBorder="1" applyAlignment="1" applyProtection="1">
      <alignment horizontal="left"/>
      <protection locked="0" hidden="1"/>
    </xf>
    <xf numFmtId="0" fontId="13" fillId="3" borderId="7" xfId="0" applyFont="1" applyFill="1" applyBorder="1" applyAlignment="1" applyProtection="1">
      <alignment horizontal="center" vertical="top"/>
      <protection hidden="1"/>
    </xf>
    <xf numFmtId="0" fontId="1" fillId="3" borderId="2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right"/>
      <protection hidden="1"/>
    </xf>
    <xf numFmtId="0" fontId="2" fillId="3" borderId="2" xfId="0" applyFont="1" applyFill="1" applyBorder="1" applyAlignment="1" applyProtection="1">
      <alignment horizontal="justify" vertical="center" wrapText="1"/>
      <protection hidden="1"/>
    </xf>
    <xf numFmtId="49" fontId="2" fillId="3" borderId="2" xfId="0" applyNumberFormat="1" applyFont="1" applyFill="1" applyBorder="1" applyAlignment="1" applyProtection="1">
      <alignment horizontal="center" vertical="center"/>
      <protection hidden="1"/>
    </xf>
    <xf numFmtId="0" fontId="19" fillId="3" borderId="0" xfId="0" applyFont="1" applyFill="1" applyAlignment="1" applyProtection="1">
      <alignment horizontal="center" vertical="top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16" fillId="3" borderId="0" xfId="0" applyNumberFormat="1" applyFont="1" applyFill="1" applyBorder="1" applyAlignment="1" applyProtection="1">
      <alignment horizontal="left" vertical="top" wrapText="1"/>
      <protection hidden="1"/>
    </xf>
    <xf numFmtId="0" fontId="1" fillId="3" borderId="0" xfId="0" applyFont="1" applyFill="1" applyBorder="1" applyAlignment="1" applyProtection="1">
      <alignment horizontal="left" vertical="top" wrapText="1"/>
      <protection hidden="1"/>
    </xf>
    <xf numFmtId="0" fontId="18" fillId="0" borderId="0" xfId="0" applyFont="1" applyFill="1" applyAlignment="1" applyProtection="1">
      <alignment horizontal="left"/>
      <protection hidden="1"/>
    </xf>
    <xf numFmtId="0" fontId="18" fillId="3" borderId="0" xfId="0" applyFont="1" applyFill="1" applyBorder="1" applyAlignment="1" applyProtection="1">
      <alignment horizontal="left" vertical="top" wrapText="1"/>
      <protection hidden="1"/>
    </xf>
    <xf numFmtId="0" fontId="13" fillId="3" borderId="6" xfId="0" applyFont="1" applyFill="1" applyBorder="1" applyAlignment="1" applyProtection="1">
      <alignment horizontal="center" vertical="center" wrapText="1"/>
      <protection hidden="1"/>
    </xf>
    <xf numFmtId="0" fontId="13" fillId="3" borderId="7" xfId="0" applyFont="1" applyFill="1" applyBorder="1" applyAlignment="1" applyProtection="1">
      <alignment horizontal="center" vertical="center" wrapText="1"/>
      <protection hidden="1"/>
    </xf>
    <xf numFmtId="0" fontId="13" fillId="3" borderId="8" xfId="0" applyFont="1" applyFill="1" applyBorder="1" applyAlignment="1" applyProtection="1">
      <alignment horizontal="center" vertical="center" wrapText="1"/>
      <protection hidden="1"/>
    </xf>
    <xf numFmtId="0" fontId="13" fillId="3" borderId="9" xfId="0" applyFont="1" applyFill="1" applyBorder="1" applyAlignment="1" applyProtection="1">
      <alignment horizontal="center" vertical="center" wrapText="1"/>
      <protection hidden="1"/>
    </xf>
    <xf numFmtId="0" fontId="13" fillId="3" borderId="1" xfId="0" applyFont="1" applyFill="1" applyBorder="1" applyAlignment="1" applyProtection="1">
      <alignment horizontal="center" vertical="center" wrapText="1"/>
      <protection hidden="1"/>
    </xf>
    <xf numFmtId="0" fontId="13" fillId="3" borderId="10" xfId="0" applyFont="1" applyFill="1" applyBorder="1" applyAlignment="1" applyProtection="1">
      <alignment horizontal="center" vertical="center" wrapText="1"/>
      <protection hidden="1"/>
    </xf>
    <xf numFmtId="0" fontId="18" fillId="3" borderId="0" xfId="0" applyFont="1" applyFill="1" applyAlignment="1" applyProtection="1">
      <alignment horizontal="center" vertical="top" wrapText="1"/>
      <protection hidden="1"/>
    </xf>
    <xf numFmtId="0" fontId="20" fillId="0" borderId="0" xfId="0" applyFont="1" applyAlignment="1" applyProtection="1">
      <alignment horizontal="center" vertical="top" wrapText="1"/>
      <protection hidden="1"/>
    </xf>
  </cellXfs>
  <cellStyles count="2">
    <cellStyle name="Обычный" xfId="0" builtinId="0"/>
    <cellStyle name="Обычный 2" xfId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3" displayName="Таблица13" ref="B4:C22" totalsRowShown="0" headerRowDxfId="2">
  <tableColumns count="2">
    <tableColumn id="1" name="Примеры" dataDxfId="1"/>
    <tableColumn id="2" name="Результат преобразования" dataDxfId="0">
      <calculatedColumnFormula>SUBSTITUTE(TEXT(TRUNC(B5,0),"# ##0_ ") &amp; "(" &amp; 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")&amp;") рубл"&amp;VLOOKUP(MOD(MAX(MOD(MID(TEXT(B5,n0),11,2)-11,100),9),10),{0,"ь ";1,"я ";4,"ей "},2)&amp;RIGHT(TEXT(B5,n0),2)&amp;" копе"&amp;VLOOKUP(MOD(MAX(MOD(RIGHT(TEXT(B5,n0),2)-11,100),9),10),{0,"йка";1,"йки";4,"ек"},2)," )",")")</calculatedColumnFormula>
    </tableColumn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185"/>
  <sheetViews>
    <sheetView tabSelected="1" view="pageLayout" zoomScale="93" zoomScaleNormal="115" zoomScaleSheetLayoutView="100" zoomScalePageLayoutView="93" workbookViewId="0">
      <selection activeCell="P12" sqref="P12:AL12"/>
    </sheetView>
  </sheetViews>
  <sheetFormatPr defaultColWidth="2.28515625" defaultRowHeight="15" x14ac:dyDescent="0.25"/>
  <cols>
    <col min="1" max="10" width="2.28515625" style="14"/>
    <col min="11" max="11" width="5.5703125" style="14" bestFit="1" customWidth="1"/>
    <col min="12" max="12" width="3.28515625" style="14" bestFit="1" customWidth="1"/>
    <col min="13" max="14" width="2.28515625" style="14"/>
    <col min="15" max="15" width="2" style="14" customWidth="1"/>
    <col min="16" max="18" width="2.28515625" style="14"/>
    <col min="19" max="20" width="2.28515625" style="26"/>
    <col min="21" max="38" width="2.28515625" style="14"/>
    <col min="39" max="39" width="2.28515625" style="13"/>
    <col min="40" max="16384" width="2.28515625" style="14"/>
  </cols>
  <sheetData>
    <row r="1" spans="1:39" ht="15" customHeight="1" x14ac:dyDescent="0.25">
      <c r="A1" s="55"/>
      <c r="B1" s="58"/>
      <c r="C1" s="58"/>
      <c r="D1" s="58"/>
      <c r="E1" s="58"/>
      <c r="F1" s="58"/>
      <c r="G1" s="58"/>
      <c r="H1" s="58"/>
      <c r="I1" s="58"/>
      <c r="J1" s="58"/>
      <c r="K1" s="58"/>
      <c r="L1" s="59"/>
      <c r="M1" s="56"/>
      <c r="N1" s="56"/>
      <c r="O1" s="56"/>
      <c r="P1" s="56"/>
      <c r="Q1" s="56" t="s">
        <v>86</v>
      </c>
      <c r="R1" s="60"/>
      <c r="S1" s="60"/>
      <c r="T1" s="60"/>
      <c r="U1" s="60" t="s">
        <v>30</v>
      </c>
      <c r="V1" s="90"/>
      <c r="W1" s="90"/>
      <c r="X1" s="90"/>
      <c r="Y1" s="90"/>
      <c r="Z1" s="90"/>
      <c r="AA1" s="90"/>
      <c r="AB1" s="90"/>
      <c r="AC1" s="90"/>
      <c r="AD1" s="90"/>
      <c r="AE1" s="58"/>
      <c r="AF1" s="58"/>
      <c r="AG1" s="58"/>
      <c r="AH1" s="58"/>
      <c r="AI1" s="58"/>
      <c r="AJ1" s="58"/>
      <c r="AK1" s="58"/>
      <c r="AL1" s="58"/>
      <c r="AM1" s="55"/>
    </row>
    <row r="2" spans="1:39" ht="27" customHeight="1" x14ac:dyDescent="0.25">
      <c r="A2" s="152" t="s">
        <v>87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</row>
    <row r="3" spans="1:39" ht="14.25" customHeight="1" x14ac:dyDescent="0.25">
      <c r="A3" s="144" t="s">
        <v>114</v>
      </c>
      <c r="B3" s="144"/>
      <c r="C3" s="144"/>
      <c r="D3" s="144"/>
      <c r="E3" s="144"/>
      <c r="F3" s="144"/>
      <c r="G3" s="144"/>
      <c r="H3" s="144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6"/>
      <c r="AB3" s="56"/>
      <c r="AC3" s="56"/>
      <c r="AD3" s="86"/>
      <c r="AE3" s="86"/>
      <c r="AF3" s="86"/>
      <c r="AG3" s="86"/>
      <c r="AH3" s="86"/>
      <c r="AI3" s="86"/>
      <c r="AJ3" s="89" t="s">
        <v>122</v>
      </c>
      <c r="AK3" s="90"/>
      <c r="AL3" s="90"/>
      <c r="AM3" s="55"/>
    </row>
    <row r="4" spans="1:39" ht="27" customHeight="1" x14ac:dyDescent="0.25">
      <c r="A4" s="145" t="s">
        <v>105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55"/>
    </row>
    <row r="5" spans="1:39" ht="12" customHeight="1" x14ac:dyDescent="0.2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58" t="s">
        <v>48</v>
      </c>
    </row>
    <row r="6" spans="1:39" ht="8.25" customHeight="1" x14ac:dyDescent="0.25">
      <c r="A6" s="85" t="s">
        <v>88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41"/>
      <c r="AM6" s="35"/>
    </row>
    <row r="7" spans="1:39" s="62" customFormat="1" ht="13.5" customHeight="1" x14ac:dyDescent="0.2">
      <c r="A7" s="56" t="s">
        <v>76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88" t="s">
        <v>113</v>
      </c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61" t="s">
        <v>48</v>
      </c>
    </row>
    <row r="8" spans="1:39" ht="9" customHeight="1" x14ac:dyDescent="0.2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 t="s">
        <v>90</v>
      </c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34"/>
    </row>
    <row r="9" spans="1:39" s="62" customFormat="1" ht="14.25" customHeight="1" x14ac:dyDescent="0.2">
      <c r="A9" s="90" t="s">
        <v>89</v>
      </c>
      <c r="B9" s="90"/>
      <c r="C9" s="90"/>
      <c r="D9" s="90"/>
      <c r="E9" s="90"/>
      <c r="F9" s="90"/>
      <c r="G9" s="90"/>
      <c r="H9" s="56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55"/>
    </row>
    <row r="10" spans="1:39" ht="9" customHeight="1" x14ac:dyDescent="0.25">
      <c r="A10" s="87" t="s">
        <v>102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29"/>
    </row>
    <row r="11" spans="1:39" s="62" customFormat="1" ht="15" customHeight="1" x14ac:dyDescent="0.2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55"/>
    </row>
    <row r="12" spans="1:39" s="63" customFormat="1" ht="12.75" x14ac:dyDescent="0.2">
      <c r="A12" s="56" t="s">
        <v>35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51" t="s">
        <v>48</v>
      </c>
    </row>
    <row r="13" spans="1:39" s="17" customFormat="1" ht="9.75" customHeight="1" x14ac:dyDescent="0.25">
      <c r="A13" s="87" t="s">
        <v>103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28"/>
    </row>
    <row r="14" spans="1:39" s="63" customFormat="1" ht="15" customHeight="1" x14ac:dyDescent="0.2">
      <c r="A14" s="56" t="s">
        <v>76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51"/>
    </row>
    <row r="15" spans="1:39" s="17" customFormat="1" ht="8.25" customHeight="1" x14ac:dyDescent="0.25">
      <c r="A15" s="87" t="s">
        <v>104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28"/>
    </row>
    <row r="16" spans="1:39" s="17" customFormat="1" ht="12" customHeight="1" x14ac:dyDescent="0.25">
      <c r="A16" s="51" t="s">
        <v>99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</row>
    <row r="17" spans="1:39" s="17" customFormat="1" ht="13.5" customHeight="1" x14ac:dyDescent="0.25">
      <c r="A17" s="81" t="s">
        <v>36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51"/>
    </row>
    <row r="18" spans="1:39" s="17" customFormat="1" x14ac:dyDescent="0.25">
      <c r="A18" s="55" t="s">
        <v>37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1"/>
    </row>
    <row r="19" spans="1:39" s="17" customFormat="1" ht="27.75" customHeight="1" x14ac:dyDescent="0.25">
      <c r="A19" s="66" t="s">
        <v>39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51"/>
    </row>
    <row r="20" spans="1:39" s="17" customFormat="1" ht="13.5" customHeight="1" x14ac:dyDescent="0.25">
      <c r="A20" s="55" t="s">
        <v>75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102">
        <v>1</v>
      </c>
      <c r="N20" s="102"/>
      <c r="O20" s="56" t="s">
        <v>38</v>
      </c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1"/>
    </row>
    <row r="21" spans="1:39" s="17" customFormat="1" ht="12" customHeight="1" x14ac:dyDescent="0.25">
      <c r="A21" s="69" t="s">
        <v>40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</row>
    <row r="22" spans="1:39" s="17" customFormat="1" ht="27.75" customHeight="1" x14ac:dyDescent="0.25">
      <c r="A22" s="66" t="s">
        <v>41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</row>
    <row r="23" spans="1:39" s="17" customFormat="1" ht="12" customHeight="1" x14ac:dyDescent="0.25">
      <c r="A23" s="81" t="s">
        <v>42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51"/>
    </row>
    <row r="24" spans="1:39" s="17" customFormat="1" ht="50.25" customHeight="1" x14ac:dyDescent="0.25">
      <c r="A24" s="69" t="s">
        <v>118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</row>
    <row r="25" spans="1:39" s="17" customFormat="1" ht="11.25" customHeight="1" x14ac:dyDescent="0.25">
      <c r="A25" s="100" t="s">
        <v>91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51"/>
    </row>
    <row r="26" spans="1:39" s="17" customFormat="1" ht="9" customHeight="1" x14ac:dyDescent="0.25">
      <c r="A26" s="146" t="s">
        <v>43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8"/>
      <c r="R26" s="146" t="s">
        <v>44</v>
      </c>
      <c r="S26" s="147"/>
      <c r="T26" s="148"/>
      <c r="U26" s="146" t="s">
        <v>46</v>
      </c>
      <c r="V26" s="147"/>
      <c r="W26" s="147"/>
      <c r="X26" s="147"/>
      <c r="Y26" s="148"/>
      <c r="Z26" s="146" t="s">
        <v>45</v>
      </c>
      <c r="AA26" s="147"/>
      <c r="AB26" s="147"/>
      <c r="AC26" s="147"/>
      <c r="AD26" s="148"/>
      <c r="AE26" s="146" t="s">
        <v>47</v>
      </c>
      <c r="AF26" s="147"/>
      <c r="AG26" s="147"/>
      <c r="AH26" s="148"/>
      <c r="AI26" s="146" t="s">
        <v>11</v>
      </c>
      <c r="AJ26" s="147"/>
      <c r="AK26" s="147"/>
      <c r="AL26" s="148"/>
      <c r="AM26" s="51"/>
    </row>
    <row r="27" spans="1:39" s="17" customFormat="1" x14ac:dyDescent="0.25">
      <c r="A27" s="149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1"/>
      <c r="R27" s="149"/>
      <c r="S27" s="150"/>
      <c r="T27" s="151"/>
      <c r="U27" s="149"/>
      <c r="V27" s="150"/>
      <c r="W27" s="150"/>
      <c r="X27" s="150"/>
      <c r="Y27" s="151"/>
      <c r="Z27" s="149"/>
      <c r="AA27" s="150"/>
      <c r="AB27" s="150"/>
      <c r="AC27" s="150"/>
      <c r="AD27" s="151"/>
      <c r="AE27" s="149"/>
      <c r="AF27" s="150"/>
      <c r="AG27" s="150"/>
      <c r="AH27" s="151"/>
      <c r="AI27" s="149"/>
      <c r="AJ27" s="150"/>
      <c r="AK27" s="150"/>
      <c r="AL27" s="151"/>
      <c r="AM27" s="51"/>
    </row>
    <row r="28" spans="1:39" s="17" customFormat="1" ht="13.5" customHeight="1" x14ac:dyDescent="0.25">
      <c r="A28" s="104" t="s">
        <v>119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6"/>
      <c r="R28" s="91">
        <f>M20</f>
        <v>1</v>
      </c>
      <c r="S28" s="92"/>
      <c r="T28" s="93"/>
      <c r="U28" s="113">
        <v>13.34</v>
      </c>
      <c r="V28" s="114"/>
      <c r="W28" s="114"/>
      <c r="X28" s="114"/>
      <c r="Y28" s="115"/>
      <c r="Z28" s="91">
        <f>R28*U28</f>
        <v>13.34</v>
      </c>
      <c r="AA28" s="92"/>
      <c r="AB28" s="92"/>
      <c r="AC28" s="92"/>
      <c r="AD28" s="93"/>
      <c r="AE28" s="91">
        <f>ROUND(Z28*0.2,2)</f>
        <v>2.67</v>
      </c>
      <c r="AF28" s="92"/>
      <c r="AG28" s="92"/>
      <c r="AH28" s="93"/>
      <c r="AI28" s="91">
        <f>Z28+AE28</f>
        <v>16.009999999999998</v>
      </c>
      <c r="AJ28" s="92"/>
      <c r="AK28" s="92"/>
      <c r="AL28" s="93"/>
      <c r="AM28" s="51"/>
    </row>
    <row r="29" spans="1:39" s="17" customFormat="1" ht="10.5" customHeight="1" x14ac:dyDescent="0.25">
      <c r="A29" s="107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9"/>
      <c r="R29" s="94"/>
      <c r="S29" s="95"/>
      <c r="T29" s="96"/>
      <c r="U29" s="116"/>
      <c r="V29" s="117"/>
      <c r="W29" s="117"/>
      <c r="X29" s="117"/>
      <c r="Y29" s="118"/>
      <c r="Z29" s="94"/>
      <c r="AA29" s="95"/>
      <c r="AB29" s="95"/>
      <c r="AC29" s="95"/>
      <c r="AD29" s="96"/>
      <c r="AE29" s="94"/>
      <c r="AF29" s="95"/>
      <c r="AG29" s="95"/>
      <c r="AH29" s="96"/>
      <c r="AI29" s="94"/>
      <c r="AJ29" s="95"/>
      <c r="AK29" s="95"/>
      <c r="AL29" s="96"/>
      <c r="AM29" s="51"/>
    </row>
    <row r="30" spans="1:39" s="17" customFormat="1" ht="18" customHeight="1" x14ac:dyDescent="0.25">
      <c r="A30" s="110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2"/>
      <c r="R30" s="97"/>
      <c r="S30" s="98"/>
      <c r="T30" s="99"/>
      <c r="U30" s="119"/>
      <c r="V30" s="120"/>
      <c r="W30" s="120"/>
      <c r="X30" s="120"/>
      <c r="Y30" s="121"/>
      <c r="Z30" s="97"/>
      <c r="AA30" s="98"/>
      <c r="AB30" s="98"/>
      <c r="AC30" s="98"/>
      <c r="AD30" s="99"/>
      <c r="AE30" s="97"/>
      <c r="AF30" s="98"/>
      <c r="AG30" s="98"/>
      <c r="AH30" s="99"/>
      <c r="AI30" s="97"/>
      <c r="AJ30" s="98"/>
      <c r="AK30" s="98"/>
      <c r="AL30" s="99"/>
      <c r="AM30" s="51"/>
    </row>
    <row r="31" spans="1:39" s="17" customFormat="1" ht="4.5" customHeight="1" x14ac:dyDescent="0.2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1"/>
    </row>
    <row r="32" spans="1:39" s="17" customFormat="1" ht="12" customHeight="1" x14ac:dyDescent="0.25">
      <c r="A32" s="55" t="s">
        <v>49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88" t="str">
        <f>SUBSTITUTE(PROPER(INDEX(n_4,MID(TEXT(AI28,n0),1,1)+1)&amp;INDEX(n0x,MID(TEXT(AI28,n0),2,1)+1,MID(TEXT(AI28,n0),3,1)+1)&amp;IF(-MID(TEXT(AI28,n0),1,3),"миллиард"&amp;VLOOKUP(MID(TEXT(AI28,n0),3,1)*AND(MID(TEXT(AI28,n0),2,1)-1),мил,2),"")&amp;INDEX(n_4,MID(TEXT(AI28,n0),4,1)+1)&amp;INDEX(n0x,MID(TEXT(AI28,n0),5,1)+1,MID(TEXT(AI28,n0),6,1)+1)&amp;IF(-MID(TEXT(AI28,n0),4,3),"миллион"&amp;VLOOKUP(MID(TEXT(AI28,n0),6,1)*AND(MID(TEXT(AI28,n0),5,1)-1),мил,2),"")&amp;INDEX(n_4,MID(TEXT(AI28,n0),7,1)+1)&amp;INDEX(n1x,MID(TEXT(AI28,n0),8,1)+1,MID(TEXT(AI28,n0),9,1)+1)&amp;IF(-MID(TEXT(AI28,n0),7,3),VLOOKUP(MID(TEXT(AI28,n0),9,1)*AND(MID(TEXT(AI28,n0),8,1)-1),тыс,2),"")&amp;INDEX(n_4,MID(TEXT(AI28,n0),10,1)+1)&amp;INDEX(n0x,MID(TEXT(AI28,n0),11,1)+1,MID(TEXT(AI28,n0),12,1)+1)),"z"," ")&amp;IF(TRUNC(TEXT(AI28,n0)),"","Ноль ")&amp;"рубл"&amp;VLOOKUP(MOD(MAX(MOD(MID(TEXT(AI28,n0),11,2)-11,100),9),10),{0,"ь ";1,"я ";4,"ей "},2)&amp;RIGHT(TEXT(AI28,n0),2)&amp;" копе"&amp;VLOOKUP(MOD(MAX(MOD(RIGHT(TEXT(AI28,n0),2)-11,100),9),10),{0,"йка";1,"йки";4,"ек"},2)</f>
        <v>Шестнадцать рублей 01 копейка</v>
      </c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51" t="s">
        <v>48</v>
      </c>
      <c r="AM32" s="51"/>
    </row>
    <row r="33" spans="1:39" s="17" customFormat="1" x14ac:dyDescent="0.25">
      <c r="A33" s="55" t="s">
        <v>50</v>
      </c>
      <c r="B33" s="55"/>
      <c r="C33" s="55"/>
      <c r="D33" s="55"/>
      <c r="E33" s="55"/>
      <c r="F33" s="55"/>
      <c r="G33" s="55"/>
      <c r="H33" s="55"/>
      <c r="I33" s="55"/>
      <c r="J33" s="55"/>
      <c r="K33" s="88" t="str">
        <f>SUBSTITUTE(PROPER(INDEX(n_4,MID(TEXT(AE28,n0),1,1)+1)&amp;INDEX(n0x,MID(TEXT(AE28,n0),2,1)+1,MID(TEXT(AE28,n0),3,1)+1)&amp;IF(-MID(TEXT(AE28,n0),1,3),"миллиард"&amp;VLOOKUP(MID(TEXT(AE28,n0),3,1)*AND(MID(TEXT(AE28,n0),2,1)-1),мил,2),"")&amp;INDEX(n_4,MID(TEXT(AE28,n0),4,1)+1)&amp;INDEX(n0x,MID(TEXT(AE28,n0),5,1)+1,MID(TEXT(AE28,n0),6,1)+1)&amp;IF(-MID(TEXT(AE28,n0),4,3),"миллион"&amp;VLOOKUP(MID(TEXT(AE28,n0),6,1)*AND(MID(TEXT(AE28,n0),5,1)-1),мил,2),"")&amp;INDEX(n_4,MID(TEXT(AE28,n0),7,1)+1)&amp;INDEX(n1x,MID(TEXT(AE28,n0),8,1)+1,MID(TEXT(AE28,n0),9,1)+1)&amp;IF(-MID(TEXT(AE28,n0),7,3),VLOOKUP(MID(TEXT(AE28,n0),9,1)*AND(MID(TEXT(AE28,n0),8,1)-1),тыс,2),"")&amp;INDEX(n_4,MID(TEXT(AE28,n0),10,1)+1)&amp;INDEX(n0x,MID(TEXT(AE28,n0),11,1)+1,MID(TEXT(AE28,n0),12,1)+1)),"z"," ")&amp;IF(TRUNC(TEXT(AE28,n0)),"","Ноль ")&amp;"рубл"&amp;VLOOKUP(MOD(MAX(MOD(MID(TEXT(AE28,n0),11,2)-11,100),9),10),{0,"ь ";1,"я ";4,"ей "},2)&amp;RIGHT(TEXT(AE28,n0),2)&amp;" копе"&amp;VLOOKUP(MOD(MAX(MOD(RIGHT(TEXT(AE28,n0),2)-11,100),9),10),{0,"йка";1,"йки";4,"ек"},2)</f>
        <v>Два рубля 67 копеек</v>
      </c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55"/>
      <c r="AM33" s="51"/>
    </row>
    <row r="34" spans="1:39" s="17" customFormat="1" ht="49.5" customHeight="1" x14ac:dyDescent="0.25">
      <c r="A34" s="66" t="s">
        <v>92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</row>
    <row r="35" spans="1:39" s="17" customFormat="1" ht="24" customHeight="1" x14ac:dyDescent="0.25">
      <c r="A35" s="65" t="s">
        <v>95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</row>
    <row r="36" spans="1:39" s="17" customFormat="1" ht="25.5" customHeight="1" x14ac:dyDescent="0.25">
      <c r="A36" s="66" t="s">
        <v>93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</row>
    <row r="37" spans="1:39" s="17" customFormat="1" ht="14.25" customHeight="1" x14ac:dyDescent="0.25">
      <c r="A37" s="69" t="s">
        <v>94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51"/>
    </row>
    <row r="38" spans="1:39" s="31" customFormat="1" ht="12.75" customHeight="1" x14ac:dyDescent="0.25">
      <c r="A38" s="70" t="s">
        <v>51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52"/>
    </row>
    <row r="39" spans="1:39" s="17" customFormat="1" ht="12" customHeight="1" x14ac:dyDescent="0.25">
      <c r="A39" s="65" t="s">
        <v>52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53"/>
    </row>
    <row r="40" spans="1:39" s="17" customFormat="1" ht="11.25" customHeight="1" x14ac:dyDescent="0.25">
      <c r="A40" s="65" t="s">
        <v>53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53"/>
    </row>
    <row r="41" spans="1:39" s="17" customFormat="1" ht="11.25" customHeight="1" x14ac:dyDescent="0.25">
      <c r="A41" s="65" t="s">
        <v>54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53"/>
    </row>
    <row r="42" spans="1:39" s="17" customFormat="1" ht="26.25" customHeight="1" x14ac:dyDescent="0.25">
      <c r="A42" s="65" t="s">
        <v>123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</row>
    <row r="43" spans="1:39" s="17" customFormat="1" ht="24.75" customHeight="1" x14ac:dyDescent="0.25">
      <c r="A43" s="65" t="s">
        <v>77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</row>
    <row r="44" spans="1:39" s="17" customFormat="1" ht="26.25" customHeight="1" x14ac:dyDescent="0.25">
      <c r="A44" s="65" t="s">
        <v>96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</row>
    <row r="45" spans="1:39" s="17" customFormat="1" ht="48" customHeight="1" x14ac:dyDescent="0.25">
      <c r="A45" s="66" t="s">
        <v>55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51"/>
    </row>
    <row r="46" spans="1:39" s="17" customFormat="1" ht="11.25" customHeight="1" x14ac:dyDescent="0.25">
      <c r="A46" s="54" t="s">
        <v>56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1"/>
    </row>
    <row r="47" spans="1:39" s="17" customFormat="1" ht="50.25" customHeight="1" x14ac:dyDescent="0.25">
      <c r="A47" s="65" t="s">
        <v>100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51"/>
    </row>
    <row r="48" spans="1:39" s="17" customFormat="1" ht="12" customHeight="1" x14ac:dyDescent="0.25">
      <c r="A48" s="65" t="s">
        <v>57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51"/>
    </row>
    <row r="49" spans="1:39" s="17" customFormat="1" ht="26.25" customHeight="1" x14ac:dyDescent="0.25">
      <c r="A49" s="65" t="s">
        <v>78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51"/>
    </row>
    <row r="50" spans="1:39" s="17" customFormat="1" ht="37.5" customHeight="1" x14ac:dyDescent="0.25">
      <c r="A50" s="65" t="s">
        <v>79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51"/>
    </row>
    <row r="51" spans="1:39" s="17" customFormat="1" ht="38.25" customHeight="1" x14ac:dyDescent="0.25">
      <c r="A51" s="65" t="s">
        <v>97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51"/>
    </row>
    <row r="52" spans="1:39" s="17" customFormat="1" ht="50.25" customHeight="1" x14ac:dyDescent="0.25">
      <c r="A52" s="65" t="s">
        <v>80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51"/>
    </row>
    <row r="53" spans="1:39" s="17" customFormat="1" ht="12" customHeight="1" x14ac:dyDescent="0.25">
      <c r="A53" s="140" t="s">
        <v>58</v>
      </c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51"/>
    </row>
    <row r="54" spans="1:39" ht="24" customHeight="1" x14ac:dyDescent="0.25">
      <c r="A54" s="65" t="s">
        <v>59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55"/>
    </row>
    <row r="55" spans="1:39" s="32" customFormat="1" ht="12.75" customHeight="1" x14ac:dyDescent="0.2">
      <c r="A55" s="70" t="s">
        <v>60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55"/>
    </row>
    <row r="56" spans="1:39" ht="13.5" customHeight="1" x14ac:dyDescent="0.25">
      <c r="A56" s="65" t="s">
        <v>101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55"/>
    </row>
    <row r="57" spans="1:39" ht="38.25" customHeight="1" x14ac:dyDescent="0.25">
      <c r="A57" s="65" t="s">
        <v>61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55"/>
    </row>
    <row r="58" spans="1:39" ht="39.75" customHeight="1" x14ac:dyDescent="0.25">
      <c r="A58" s="65" t="s">
        <v>62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55"/>
    </row>
    <row r="59" spans="1:39" ht="40.5" customHeight="1" x14ac:dyDescent="0.25">
      <c r="A59" s="65" t="s">
        <v>63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55"/>
    </row>
    <row r="60" spans="1:39" ht="25.5" customHeight="1" x14ac:dyDescent="0.25">
      <c r="A60" s="65" t="s">
        <v>64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55"/>
    </row>
    <row r="61" spans="1:39" ht="27.75" customHeight="1" x14ac:dyDescent="0.25">
      <c r="A61" s="66" t="s">
        <v>65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55"/>
    </row>
    <row r="62" spans="1:39" ht="11.25" customHeight="1" x14ac:dyDescent="0.25">
      <c r="A62" s="81" t="s">
        <v>66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</row>
    <row r="63" spans="1:39" ht="12" customHeight="1" x14ac:dyDescent="0.25">
      <c r="A63" s="67" t="s">
        <v>68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 t="s">
        <v>67</v>
      </c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</row>
    <row r="64" spans="1:39" ht="46.5" customHeight="1" x14ac:dyDescent="0.2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40"/>
      <c r="S64" s="30"/>
      <c r="T64" s="66" t="s">
        <v>69</v>
      </c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</row>
    <row r="65" spans="1:39" ht="8.25" customHeight="1" x14ac:dyDescent="0.25">
      <c r="A65" s="124" t="s">
        <v>98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40"/>
      <c r="M65" s="40"/>
      <c r="N65" s="40"/>
      <c r="O65" s="40"/>
      <c r="P65" s="40"/>
      <c r="Q65" s="40"/>
      <c r="R65" s="38"/>
      <c r="S65" s="30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</row>
    <row r="66" spans="1:39" ht="12.75" customHeight="1" x14ac:dyDescent="0.25">
      <c r="A66" s="72" t="s">
        <v>74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38"/>
      <c r="S66" s="33"/>
      <c r="T66" s="65" t="s">
        <v>70</v>
      </c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55"/>
    </row>
    <row r="67" spans="1:39" ht="27" customHeight="1" x14ac:dyDescent="0.25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38"/>
      <c r="S67" s="33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55"/>
    </row>
    <row r="68" spans="1:39" ht="13.5" customHeight="1" x14ac:dyDescent="0.25">
      <c r="A68" s="64" t="s">
        <v>81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36"/>
      <c r="S68" s="33"/>
      <c r="T68" s="66" t="s">
        <v>81</v>
      </c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</row>
    <row r="69" spans="1:39" ht="15" customHeight="1" x14ac:dyDescent="0.25">
      <c r="A69" s="128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38"/>
      <c r="S69" s="33"/>
      <c r="T69" s="66" t="s">
        <v>82</v>
      </c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57"/>
    </row>
    <row r="70" spans="1:39" ht="12.75" customHeight="1" x14ac:dyDescent="0.25">
      <c r="A70" s="128"/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38"/>
      <c r="S70" s="33"/>
      <c r="T70" s="66" t="s">
        <v>84</v>
      </c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55"/>
    </row>
    <row r="71" spans="1:39" ht="13.5" customHeight="1" x14ac:dyDescent="0.25">
      <c r="A71" s="128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38"/>
      <c r="S71" s="33"/>
      <c r="T71" s="66" t="s">
        <v>83</v>
      </c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57"/>
      <c r="AM71" s="55"/>
    </row>
    <row r="72" spans="1:39" ht="12.75" customHeight="1" x14ac:dyDescent="0.25">
      <c r="A72" s="128"/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38"/>
      <c r="S72" s="33"/>
      <c r="T72" s="66" t="s">
        <v>85</v>
      </c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57"/>
      <c r="AL72" s="57"/>
      <c r="AM72" s="55"/>
    </row>
    <row r="73" spans="1:39" ht="15" customHeight="1" x14ac:dyDescent="0.25">
      <c r="A73" s="128"/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38"/>
      <c r="S73" s="33"/>
      <c r="T73" s="69" t="s">
        <v>71</v>
      </c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55"/>
    </row>
    <row r="74" spans="1:39" ht="10.5" customHeight="1" x14ac:dyDescent="0.25">
      <c r="A74" s="128"/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38"/>
      <c r="S74" s="33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55"/>
    </row>
    <row r="75" spans="1:39" ht="4.5" customHeight="1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8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</row>
    <row r="76" spans="1:39" x14ac:dyDescent="0.2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3"/>
      <c r="S76" s="13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37"/>
      <c r="AE76" s="37"/>
      <c r="AF76" s="37"/>
      <c r="AG76" s="37"/>
      <c r="AH76" s="37"/>
      <c r="AI76" s="37"/>
      <c r="AJ76" s="37"/>
      <c r="AK76" s="37"/>
      <c r="AL76" s="37"/>
    </row>
    <row r="77" spans="1:39" ht="9.75" customHeight="1" x14ac:dyDescent="0.25">
      <c r="A77" s="13"/>
      <c r="B77" s="18" t="s">
        <v>72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8" t="s">
        <v>72</v>
      </c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</row>
    <row r="78" spans="1:39" ht="12" customHeight="1" x14ac:dyDescent="0.25">
      <c r="A78" s="126"/>
      <c r="B78" s="126"/>
      <c r="C78" s="126"/>
      <c r="D78" s="126"/>
      <c r="E78" s="126"/>
      <c r="F78" s="126"/>
      <c r="G78" s="126"/>
      <c r="H78" s="13"/>
      <c r="I78" s="13"/>
      <c r="J78" s="13"/>
      <c r="K78" s="129"/>
      <c r="L78" s="129"/>
      <c r="M78" s="129"/>
      <c r="N78" s="129"/>
      <c r="O78" s="129"/>
      <c r="P78" s="129"/>
      <c r="Q78" s="129"/>
      <c r="R78" s="129"/>
      <c r="S78" s="13"/>
      <c r="T78" s="74"/>
      <c r="U78" s="74"/>
      <c r="V78" s="74"/>
      <c r="W78" s="74"/>
      <c r="X78" s="74"/>
      <c r="Y78" s="74"/>
      <c r="Z78" s="74"/>
      <c r="AA78" s="13"/>
      <c r="AB78" s="13"/>
      <c r="AC78" s="13"/>
      <c r="AD78" s="39"/>
      <c r="AE78" s="39"/>
      <c r="AF78" s="39"/>
      <c r="AG78" s="39"/>
      <c r="AH78" s="39"/>
      <c r="AI78" s="39"/>
      <c r="AJ78" s="39"/>
      <c r="AK78" s="39"/>
      <c r="AL78" s="13"/>
    </row>
    <row r="79" spans="1:39" ht="10.5" customHeight="1" x14ac:dyDescent="0.25">
      <c r="A79" s="13"/>
      <c r="B79" s="13"/>
      <c r="C79" s="18" t="s">
        <v>17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8" t="s">
        <v>73</v>
      </c>
      <c r="O79" s="13"/>
      <c r="P79" s="13"/>
      <c r="Q79" s="13"/>
      <c r="R79" s="13"/>
      <c r="S79" s="13"/>
      <c r="T79" s="13"/>
      <c r="U79" s="13"/>
      <c r="V79" s="18" t="s">
        <v>17</v>
      </c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8" t="s">
        <v>73</v>
      </c>
      <c r="AH79" s="13"/>
      <c r="AI79" s="13"/>
      <c r="AJ79" s="13"/>
      <c r="AK79" s="13"/>
      <c r="AL79" s="13"/>
    </row>
    <row r="80" spans="1:39" ht="19.5" customHeight="1" x14ac:dyDescent="0.25">
      <c r="A80" s="126"/>
      <c r="B80" s="126"/>
      <c r="C80" s="126"/>
      <c r="D80" s="126"/>
      <c r="E80" s="126"/>
      <c r="F80" s="126"/>
      <c r="G80" s="126"/>
      <c r="H80" s="13" t="s">
        <v>121</v>
      </c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23"/>
      <c r="U80" s="123"/>
      <c r="V80" s="123"/>
      <c r="W80" s="123"/>
      <c r="X80" s="123"/>
      <c r="Y80" s="123"/>
      <c r="Z80" s="123"/>
      <c r="AA80" s="13" t="s">
        <v>121</v>
      </c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</row>
    <row r="81" spans="1:38" x14ac:dyDescent="0.25">
      <c r="A81" s="13" t="s">
        <v>18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 t="s">
        <v>18</v>
      </c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</row>
    <row r="82" spans="1:38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</row>
    <row r="83" spans="1:38" ht="15" customHeight="1" x14ac:dyDescent="0.25">
      <c r="A83" s="122" t="s">
        <v>108</v>
      </c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3"/>
      <c r="S83" s="19"/>
      <c r="T83" s="19"/>
      <c r="U83" s="13"/>
      <c r="V83" s="125" t="s">
        <v>1</v>
      </c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</row>
    <row r="84" spans="1:38" x14ac:dyDescent="0.25">
      <c r="A84" s="122"/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3"/>
      <c r="S84" s="19"/>
      <c r="T84" s="19"/>
      <c r="U84" s="13"/>
      <c r="V84" s="142">
        <f>A64</f>
        <v>0</v>
      </c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</row>
    <row r="85" spans="1:38" x14ac:dyDescent="0.25">
      <c r="A85" s="122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3"/>
      <c r="S85" s="19"/>
      <c r="T85" s="19"/>
      <c r="U85" s="13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</row>
    <row r="86" spans="1:38" x14ac:dyDescent="0.25">
      <c r="A86" s="122"/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3"/>
      <c r="S86" s="19"/>
      <c r="T86" s="19"/>
      <c r="U86" s="13"/>
      <c r="V86" s="42" t="s">
        <v>74</v>
      </c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</row>
    <row r="87" spans="1:38" x14ac:dyDescent="0.25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3"/>
      <c r="S87" s="19"/>
      <c r="T87" s="19"/>
      <c r="U87" s="13"/>
      <c r="V87" s="143">
        <f>A67</f>
        <v>0</v>
      </c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</row>
    <row r="88" spans="1:38" x14ac:dyDescent="0.25">
      <c r="A88" s="122"/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3"/>
      <c r="S88" s="19"/>
      <c r="T88" s="19"/>
      <c r="U88" s="1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</row>
    <row r="89" spans="1:38" x14ac:dyDescent="0.25">
      <c r="A89" s="122"/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3"/>
      <c r="S89" s="19"/>
      <c r="T89" s="19"/>
      <c r="U89" s="13"/>
      <c r="V89" s="64" t="s">
        <v>81</v>
      </c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</row>
    <row r="90" spans="1:38" x14ac:dyDescent="0.25">
      <c r="A90" s="122"/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3"/>
      <c r="S90" s="19"/>
      <c r="T90" s="19"/>
      <c r="U90" s="13"/>
      <c r="V90" s="64">
        <f>A69</f>
        <v>0</v>
      </c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</row>
    <row r="91" spans="1:38" x14ac:dyDescent="0.25">
      <c r="A91" s="122"/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3"/>
      <c r="S91" s="19"/>
      <c r="T91" s="19"/>
      <c r="U91" s="13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</row>
    <row r="92" spans="1:38" x14ac:dyDescent="0.25">
      <c r="A92" s="122"/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3"/>
      <c r="S92" s="19"/>
      <c r="T92" s="19"/>
      <c r="U92" s="13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</row>
    <row r="93" spans="1:38" x14ac:dyDescent="0.25">
      <c r="A93" s="122"/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3"/>
      <c r="S93" s="19"/>
      <c r="T93" s="19"/>
      <c r="U93" s="13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</row>
    <row r="94" spans="1:38" x14ac:dyDescent="0.25">
      <c r="A94" s="122"/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3"/>
      <c r="S94" s="19"/>
      <c r="T94" s="19"/>
      <c r="U94" s="13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</row>
    <row r="95" spans="1:38" x14ac:dyDescent="0.25">
      <c r="A95" s="122"/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3"/>
      <c r="S95" s="19"/>
      <c r="T95" s="19"/>
      <c r="U95" s="13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</row>
    <row r="96" spans="1:38" x14ac:dyDescent="0.2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13"/>
      <c r="S96" s="19"/>
      <c r="T96" s="19"/>
      <c r="U96" s="13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</row>
    <row r="97" spans="1:38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6"/>
      <c r="T97" s="16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</row>
    <row r="98" spans="1:38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20" t="s">
        <v>2</v>
      </c>
      <c r="P98" s="15"/>
      <c r="Q98" s="15"/>
      <c r="R98" s="15"/>
      <c r="S98" s="74">
        <f>V1</f>
        <v>0</v>
      </c>
      <c r="T98" s="74"/>
      <c r="U98" s="74"/>
      <c r="V98" s="74"/>
      <c r="W98" s="74"/>
      <c r="X98" s="74"/>
      <c r="Y98" s="74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</row>
    <row r="99" spans="1:38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3"/>
      <c r="N99" s="20" t="s">
        <v>3</v>
      </c>
      <c r="O99" s="15"/>
      <c r="P99" s="15"/>
      <c r="Q99" s="15"/>
      <c r="R99" s="15"/>
      <c r="S99" s="16"/>
      <c r="T99" s="16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</row>
    <row r="100" spans="1:38" x14ac:dyDescent="0.25">
      <c r="A100" s="20" t="s">
        <v>4</v>
      </c>
      <c r="B100" s="127"/>
      <c r="C100" s="127"/>
      <c r="D100" s="20" t="s">
        <v>4</v>
      </c>
      <c r="E100" s="127"/>
      <c r="F100" s="127"/>
      <c r="G100" s="127"/>
      <c r="H100" s="127"/>
      <c r="I100" s="127"/>
      <c r="J100" s="127"/>
      <c r="K100" s="21">
        <v>2023</v>
      </c>
      <c r="L100" s="20" t="s">
        <v>5</v>
      </c>
      <c r="M100" s="20"/>
      <c r="N100" s="13"/>
      <c r="P100" s="15"/>
      <c r="Q100" s="15"/>
      <c r="R100" s="15"/>
      <c r="S100" s="16"/>
      <c r="T100" s="16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</row>
    <row r="101" spans="1:38" x14ac:dyDescent="0.25">
      <c r="A101" s="22" t="s">
        <v>27</v>
      </c>
      <c r="B101" s="15" t="s">
        <v>110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74">
        <f>V1</f>
        <v>0</v>
      </c>
      <c r="P101" s="74"/>
      <c r="Q101" s="74"/>
      <c r="R101" s="74"/>
      <c r="S101" s="74"/>
      <c r="T101" s="74"/>
      <c r="U101" s="15" t="s">
        <v>6</v>
      </c>
      <c r="V101" s="15"/>
      <c r="W101" s="80" t="str">
        <f>IF(AD3&lt;&gt;"",TEXT(CONCATENATE(AD3,AJ3),"ДД.ММ.ГГГГ")," ")</f>
        <v xml:space="preserve"> </v>
      </c>
      <c r="X101" s="80"/>
      <c r="Y101" s="80"/>
      <c r="Z101" s="80"/>
      <c r="AA101" s="80"/>
      <c r="AC101" s="19"/>
      <c r="AD101" s="19"/>
      <c r="AE101" s="19"/>
      <c r="AF101" s="19"/>
      <c r="AG101" s="19"/>
      <c r="AI101" s="16"/>
      <c r="AJ101" s="15"/>
      <c r="AK101" s="15"/>
      <c r="AL101" s="15"/>
    </row>
    <row r="102" spans="1:38" x14ac:dyDescent="0.25">
      <c r="A102" s="76" t="s">
        <v>120</v>
      </c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</row>
    <row r="103" spans="1:38" x14ac:dyDescent="0.25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</row>
    <row r="104" spans="1:38" x14ac:dyDescent="0.25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</row>
    <row r="105" spans="1:38" x14ac:dyDescent="0.25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</row>
    <row r="106" spans="1:38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6"/>
      <c r="T106" s="16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</row>
    <row r="107" spans="1:38" x14ac:dyDescent="0.25">
      <c r="A107" s="23" t="s">
        <v>28</v>
      </c>
      <c r="B107" s="15" t="s">
        <v>15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6"/>
      <c r="T107" s="16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</row>
    <row r="108" spans="1:38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6"/>
      <c r="T108" s="16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</row>
    <row r="109" spans="1:38" ht="15" customHeight="1" x14ac:dyDescent="0.25">
      <c r="A109" s="79" t="s">
        <v>115</v>
      </c>
      <c r="B109" s="79"/>
      <c r="C109" s="79"/>
      <c r="D109" s="136" t="s">
        <v>7</v>
      </c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79" t="s">
        <v>8</v>
      </c>
      <c r="Z109" s="79"/>
      <c r="AA109" s="79" t="s">
        <v>9</v>
      </c>
      <c r="AB109" s="79"/>
      <c r="AC109" s="79"/>
      <c r="AD109" s="79" t="s">
        <v>12</v>
      </c>
      <c r="AE109" s="79"/>
      <c r="AF109" s="79"/>
      <c r="AG109" s="79" t="s">
        <v>10</v>
      </c>
      <c r="AH109" s="79"/>
      <c r="AI109" s="79"/>
      <c r="AJ109" s="79" t="s">
        <v>11</v>
      </c>
      <c r="AK109" s="79"/>
      <c r="AL109" s="79"/>
    </row>
    <row r="110" spans="1:38" x14ac:dyDescent="0.25">
      <c r="A110" s="79"/>
      <c r="B110" s="79"/>
      <c r="C110" s="79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</row>
    <row r="111" spans="1:38" x14ac:dyDescent="0.25">
      <c r="A111" s="79"/>
      <c r="B111" s="79"/>
      <c r="C111" s="79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</row>
    <row r="112" spans="1:38" x14ac:dyDescent="0.25">
      <c r="A112" s="79"/>
      <c r="B112" s="79"/>
      <c r="C112" s="79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</row>
    <row r="113" spans="1:38" x14ac:dyDescent="0.25">
      <c r="A113" s="139" t="s">
        <v>116</v>
      </c>
      <c r="B113" s="139"/>
      <c r="C113" s="139"/>
      <c r="D113" s="138" t="s">
        <v>119</v>
      </c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77">
        <f>M20</f>
        <v>1</v>
      </c>
      <c r="Z113" s="77"/>
      <c r="AA113" s="77">
        <v>13.34</v>
      </c>
      <c r="AB113" s="77"/>
      <c r="AC113" s="77"/>
      <c r="AD113" s="77">
        <f>Y113*AA113</f>
        <v>13.34</v>
      </c>
      <c r="AE113" s="77"/>
      <c r="AF113" s="77"/>
      <c r="AG113" s="77">
        <f>ROUND(AD113*0.2,2)</f>
        <v>2.67</v>
      </c>
      <c r="AH113" s="77"/>
      <c r="AI113" s="77"/>
      <c r="AJ113" s="77">
        <f>AD113+AG113</f>
        <v>16.009999999999998</v>
      </c>
      <c r="AK113" s="77"/>
      <c r="AL113" s="77"/>
    </row>
    <row r="114" spans="1:38" x14ac:dyDescent="0.25">
      <c r="A114" s="139"/>
      <c r="B114" s="139"/>
      <c r="C114" s="139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</row>
    <row r="115" spans="1:38" ht="15.75" thickBot="1" x14ac:dyDescent="0.3">
      <c r="A115" s="139"/>
      <c r="B115" s="139"/>
      <c r="C115" s="139"/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77"/>
      <c r="Z115" s="77"/>
      <c r="AA115" s="77"/>
      <c r="AB115" s="77"/>
      <c r="AC115" s="77"/>
      <c r="AD115" s="78"/>
      <c r="AE115" s="78"/>
      <c r="AF115" s="78"/>
      <c r="AG115" s="78"/>
      <c r="AH115" s="78"/>
      <c r="AI115" s="78"/>
      <c r="AJ115" s="78"/>
      <c r="AK115" s="78"/>
      <c r="AL115" s="78"/>
    </row>
    <row r="116" spans="1:38" ht="15.75" thickBot="1" x14ac:dyDescent="0.3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6"/>
      <c r="T116" s="15"/>
      <c r="U116" s="15"/>
      <c r="V116" s="15"/>
      <c r="W116" s="15"/>
      <c r="X116" s="24" t="s">
        <v>13</v>
      </c>
      <c r="Y116" s="15"/>
      <c r="Z116" s="15"/>
      <c r="AA116" s="15"/>
      <c r="AB116" s="15"/>
      <c r="AC116" s="15"/>
      <c r="AD116" s="82">
        <f>AD113</f>
        <v>13.34</v>
      </c>
      <c r="AE116" s="82"/>
      <c r="AF116" s="82"/>
      <c r="AG116" s="82">
        <f>AG113</f>
        <v>2.67</v>
      </c>
      <c r="AH116" s="82"/>
      <c r="AI116" s="82"/>
      <c r="AJ116" s="82">
        <f>AJ113</f>
        <v>16.009999999999998</v>
      </c>
      <c r="AK116" s="82"/>
      <c r="AL116" s="82"/>
    </row>
    <row r="117" spans="1:38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6"/>
      <c r="T117" s="16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</row>
    <row r="118" spans="1:38" x14ac:dyDescent="0.25">
      <c r="A118" s="137" t="s">
        <v>14</v>
      </c>
      <c r="B118" s="137"/>
      <c r="C118" s="137"/>
      <c r="D118" s="137"/>
      <c r="E118" s="137"/>
      <c r="F118" s="137"/>
      <c r="G118" s="137"/>
      <c r="H118" s="84" t="str">
        <f>SUBSTITUTE(PROPER(INDEX(n_4,MID(TEXT(AJ116,n0),1,1)+1)&amp;INDEX(n0x,MID(TEXT(AJ116,n0),2,1)+1,MID(TEXT(AJ116,n0),3,1)+1)&amp;IF(-MID(TEXT(AJ116,n0),1,3),"миллиард"&amp;VLOOKUP(MID(TEXT(AJ116,n0),3,1)*AND(MID(TEXT(AJ116,n0),2,1)-1),мил,2),"")&amp;INDEX(n_4,MID(TEXT(AJ116,n0),4,1)+1)&amp;INDEX(n0x,MID(TEXT(AJ116,n0),5,1)+1,MID(TEXT(AJ116,n0),6,1)+1)&amp;IF(-MID(TEXT(AJ116,n0),4,3),"миллион"&amp;VLOOKUP(MID(TEXT(AJ116,n0),6,1)*AND(MID(TEXT(AJ116,n0),5,1)-1),мил,2),"")&amp;INDEX(n_4,MID(TEXT(AJ116,n0),7,1)+1)&amp;INDEX(n1x,MID(TEXT(AJ116,n0),8,1)+1,MID(TEXT(AJ116,n0),9,1)+1)&amp;IF(-MID(TEXT(AJ116,n0),7,3),VLOOKUP(MID(TEXT(AJ116,n0),9,1)*AND(MID(TEXT(AJ116,n0),8,1)-1),тыс,2),"")&amp;INDEX(n_4,MID(TEXT(AJ116,n0),10,1)+1)&amp;INDEX(n0x,MID(TEXT(AJ116,n0),11,1)+1,MID(TEXT(AJ116,n0),12,1)+1)),"z"," ")&amp;IF(TRUNC(TEXT(AJ116,n0)),"","Ноль ")&amp;"рубл"&amp;VLOOKUP(MOD(MAX(MOD(MID(TEXT(AJ116,n0),11,2)-11,100),9),10),{0,"ь ";1,"я ";4,"ей "},2)&amp;RIGHT(TEXT(AJ116,n0),2)&amp;" копе"&amp;VLOOKUP(MOD(MAX(MOD(RIGHT(TEXT(AJ116,n0),2)-11,100),9),10),{0,"йка";1,"йки";4,"ек"},2)</f>
        <v>Шестнадцать рублей 01 копейка</v>
      </c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</row>
    <row r="119" spans="1:38" x14ac:dyDescent="0.25">
      <c r="A119" s="15" t="s">
        <v>26</v>
      </c>
      <c r="B119" s="15"/>
      <c r="C119" s="15"/>
      <c r="D119" s="15"/>
      <c r="E119" s="15"/>
      <c r="F119" s="15"/>
      <c r="G119" s="15"/>
      <c r="H119" s="83" t="str">
        <f>SUBSTITUTE(PROPER(INDEX(n_4,MID(TEXT(AG116,n0),1,1)+1)&amp;INDEX(n0x,MID(TEXT(AG116,n0),2,1)+1,MID(TEXT(AG116,n0),3,1)+1)&amp;IF(-MID(TEXT(AG116,n0),1,3),"миллиард"&amp;VLOOKUP(MID(TEXT(AG116,n0),3,1)*AND(MID(TEXT(AG116,n0),2,1)-1),мил,2),"")&amp;INDEX(n_4,MID(TEXT(AG116,n0),4,1)+1)&amp;INDEX(n0x,MID(TEXT(AG116,n0),5,1)+1,MID(TEXT(AG116,n0),6,1)+1)&amp;IF(-MID(TEXT(AG116,n0),4,3),"миллион"&amp;VLOOKUP(MID(TEXT(AG116,n0),6,1)*AND(MID(TEXT(AG116,n0),5,1)-1),мил,2),"")&amp;INDEX(n_4,MID(TEXT(AG116,n0),7,1)+1)&amp;INDEX(n1x,MID(TEXT(AG116,n0),8,1)+1,MID(TEXT(AG116,n0),9,1)+1)&amp;IF(-MID(TEXT(AG116,n0),7,3),VLOOKUP(MID(TEXT(AG116,n0),9,1)*AND(MID(TEXT(AG116,n0),8,1)-1),тыс,2),"")&amp;INDEX(n_4,MID(TEXT(AG116,n0),10,1)+1)&amp;INDEX(n0x,MID(TEXT(AG116,n0),11,1)+1,MID(TEXT(AG116,n0),12,1)+1)),"z"," ")&amp;IF(TRUNC(TEXT(AG116,n0)),"","Ноль ")&amp;"рубл"&amp;VLOOKUP(MOD(MAX(MOD(MID(TEXT(AG116,n0),11,2)-11,100),9),10),{0,"ь ";1,"я ";4,"ей "},2)&amp;RIGHT(TEXT(AG116,n0),2)&amp;" копе"&amp;VLOOKUP(MOD(MAX(MOD(RIGHT(TEXT(AG116,n0),2)-11,100),9),10),{0,"йка";1,"йки";4,"ек"},2)</f>
        <v>Два рубля 67 копеек</v>
      </c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</row>
    <row r="120" spans="1:38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6"/>
      <c r="T120" s="16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</row>
    <row r="121" spans="1:38" x14ac:dyDescent="0.25">
      <c r="A121" s="23" t="s">
        <v>29</v>
      </c>
      <c r="B121" s="15" t="s">
        <v>16</v>
      </c>
      <c r="C121" s="15"/>
      <c r="D121" s="15"/>
      <c r="E121" s="15"/>
      <c r="F121" s="15"/>
      <c r="G121" s="15"/>
      <c r="H121" s="15"/>
      <c r="I121" s="15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16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</row>
    <row r="122" spans="1:38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6"/>
      <c r="T122" s="16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</row>
    <row r="123" spans="1:38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6"/>
      <c r="T123" s="16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</row>
    <row r="124" spans="1:38" x14ac:dyDescent="0.25">
      <c r="A124" s="15"/>
      <c r="B124" s="15"/>
      <c r="C124" s="15"/>
      <c r="D124" s="15"/>
      <c r="E124" s="15"/>
      <c r="F124" s="20" t="s">
        <v>0</v>
      </c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6"/>
      <c r="T124" s="16"/>
      <c r="U124" s="15"/>
      <c r="V124" s="15"/>
      <c r="W124" s="15"/>
      <c r="X124" s="15"/>
      <c r="Y124" s="20" t="s">
        <v>1</v>
      </c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</row>
    <row r="125" spans="1:38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6"/>
      <c r="T125" s="16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</row>
    <row r="126" spans="1:38" x14ac:dyDescent="0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16"/>
      <c r="U126" s="1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</row>
    <row r="127" spans="1:38" x14ac:dyDescent="0.2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16"/>
      <c r="U127" s="15"/>
      <c r="V127" s="15"/>
      <c r="W127" s="15"/>
      <c r="X127" s="15"/>
      <c r="Y127" s="15"/>
      <c r="Z127" s="15"/>
      <c r="AA127" s="15" t="s">
        <v>19</v>
      </c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</row>
    <row r="128" spans="1:38" x14ac:dyDescent="0.25">
      <c r="A128" s="74"/>
      <c r="B128" s="74"/>
      <c r="C128" s="74"/>
      <c r="D128" s="74"/>
      <c r="E128" s="74"/>
      <c r="F128" s="74"/>
      <c r="G128" s="74"/>
      <c r="H128" s="74"/>
      <c r="I128" s="48"/>
      <c r="J128" s="48"/>
      <c r="K128" s="48"/>
      <c r="L128" s="48"/>
      <c r="M128" s="16"/>
      <c r="N128" s="15"/>
      <c r="O128" s="15"/>
      <c r="P128" s="15"/>
      <c r="Q128" s="15"/>
      <c r="R128" s="15"/>
      <c r="S128" s="16"/>
      <c r="T128" s="16"/>
      <c r="U128" s="15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15" t="s">
        <v>17</v>
      </c>
      <c r="AJ128" s="15"/>
      <c r="AK128" s="15"/>
      <c r="AL128" s="15"/>
    </row>
    <row r="129" spans="1:39" x14ac:dyDescent="0.25">
      <c r="A129" s="15"/>
      <c r="B129" s="15"/>
      <c r="C129" s="15" t="s">
        <v>17</v>
      </c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6"/>
      <c r="T129" s="16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</row>
    <row r="130" spans="1:39" x14ac:dyDescent="0.25">
      <c r="A130" s="15"/>
      <c r="B130" s="15"/>
      <c r="C130" s="15"/>
      <c r="D130" s="15"/>
      <c r="E130" s="15" t="s">
        <v>18</v>
      </c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6"/>
      <c r="T130" s="16"/>
      <c r="U130" s="15"/>
      <c r="V130" s="15"/>
      <c r="W130" s="15"/>
      <c r="X130" s="15"/>
      <c r="Y130" s="15"/>
      <c r="Z130" s="15" t="s">
        <v>18</v>
      </c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</row>
    <row r="131" spans="1:39" x14ac:dyDescent="0.25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</row>
    <row r="132" spans="1:39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6"/>
      <c r="T132" s="16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</row>
    <row r="133" spans="1:39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6"/>
      <c r="T133" s="16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</row>
    <row r="134" spans="1:39" x14ac:dyDescent="0.25">
      <c r="A134" s="130" t="s">
        <v>109</v>
      </c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5"/>
      <c r="S134" s="16"/>
      <c r="T134" s="16"/>
      <c r="U134" s="15"/>
      <c r="V134" s="15"/>
      <c r="W134" s="20" t="s">
        <v>34</v>
      </c>
      <c r="X134" s="15"/>
      <c r="Y134" s="15"/>
      <c r="Z134" s="15"/>
      <c r="AA134" s="15"/>
      <c r="AB134" s="15"/>
      <c r="AC134" s="15"/>
      <c r="AD134" s="15"/>
      <c r="AE134" s="15"/>
      <c r="AF134" s="74">
        <f>V1</f>
        <v>0</v>
      </c>
      <c r="AG134" s="74"/>
      <c r="AH134" s="74"/>
      <c r="AI134" s="74"/>
      <c r="AJ134" s="74"/>
      <c r="AK134" s="74"/>
      <c r="AL134" s="74"/>
    </row>
    <row r="135" spans="1:39" x14ac:dyDescent="0.25">
      <c r="A135" s="130"/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5"/>
      <c r="S135" s="16"/>
      <c r="T135" s="16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20" t="s">
        <v>6</v>
      </c>
      <c r="AF135" s="15"/>
      <c r="AG135" s="131" t="str">
        <f>IF(AD3&lt;&gt;"",TEXT(CONCATENATE(AD3,AJ3),"ДД.ММ.ГГГГ")," ")</f>
        <v xml:space="preserve"> </v>
      </c>
      <c r="AH135" s="131"/>
      <c r="AI135" s="131"/>
      <c r="AJ135" s="131"/>
      <c r="AK135" s="131"/>
      <c r="AL135" s="131"/>
    </row>
    <row r="136" spans="1:39" x14ac:dyDescent="0.25">
      <c r="A136" s="130"/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5"/>
      <c r="S136" s="16"/>
      <c r="T136" s="16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</row>
    <row r="137" spans="1:39" x14ac:dyDescent="0.25">
      <c r="A137" s="130"/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5"/>
      <c r="S137" s="16"/>
      <c r="T137" s="16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</row>
    <row r="138" spans="1:39" x14ac:dyDescent="0.25">
      <c r="A138" s="130"/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5"/>
      <c r="S138" s="16"/>
      <c r="T138" s="16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</row>
    <row r="139" spans="1:39" x14ac:dyDescent="0.25">
      <c r="A139" s="130"/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5"/>
      <c r="S139" s="16"/>
      <c r="T139" s="16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</row>
    <row r="140" spans="1:39" x14ac:dyDescent="0.25">
      <c r="A140" s="130"/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5"/>
      <c r="S140" s="16"/>
      <c r="T140" s="16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</row>
    <row r="141" spans="1:39" x14ac:dyDescent="0.25">
      <c r="A141" s="130"/>
      <c r="B141" s="130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5"/>
      <c r="S141" s="16"/>
      <c r="T141" s="16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</row>
    <row r="142" spans="1:39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6"/>
      <c r="T142" s="16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</row>
    <row r="143" spans="1:39" x14ac:dyDescent="0.25">
      <c r="A143" s="20" t="s">
        <v>25</v>
      </c>
      <c r="B143" s="15"/>
      <c r="C143" s="15"/>
      <c r="D143" s="15"/>
      <c r="E143" s="15"/>
      <c r="F143" s="15"/>
      <c r="G143" s="15"/>
      <c r="H143" s="15"/>
      <c r="I143" s="132">
        <f>A64</f>
        <v>0</v>
      </c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132"/>
      <c r="AC143" s="132"/>
      <c r="AD143" s="132"/>
      <c r="AE143" s="132"/>
      <c r="AF143" s="132"/>
      <c r="AG143" s="132"/>
      <c r="AH143" s="132"/>
      <c r="AI143" s="132"/>
      <c r="AJ143" s="132"/>
      <c r="AK143" s="132"/>
      <c r="AL143" s="132"/>
    </row>
    <row r="144" spans="1:39" x14ac:dyDescent="0.25">
      <c r="A144" s="20"/>
      <c r="B144" s="15"/>
      <c r="C144" s="15"/>
      <c r="D144" s="15"/>
      <c r="E144" s="15"/>
      <c r="F144" s="15"/>
      <c r="G144" s="15"/>
      <c r="H144" s="15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  <c r="Z144" s="134"/>
      <c r="AA144" s="134"/>
      <c r="AB144" s="134"/>
      <c r="AC144" s="134"/>
      <c r="AD144" s="134"/>
      <c r="AE144" s="134"/>
      <c r="AF144" s="134"/>
      <c r="AG144" s="134"/>
      <c r="AH144" s="134"/>
      <c r="AI144" s="134"/>
      <c r="AJ144" s="134"/>
      <c r="AK144" s="134"/>
      <c r="AL144" s="134"/>
    </row>
    <row r="145" spans="1:38" x14ac:dyDescent="0.25">
      <c r="A145" s="15"/>
      <c r="B145" s="15"/>
      <c r="C145" s="15"/>
      <c r="D145" s="15"/>
      <c r="E145" s="15"/>
      <c r="F145" s="15"/>
      <c r="G145" s="15"/>
      <c r="H145" s="15"/>
      <c r="I145" s="135" t="s">
        <v>112</v>
      </c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  <c r="AA145" s="135"/>
      <c r="AB145" s="135"/>
      <c r="AC145" s="135"/>
      <c r="AD145" s="135"/>
      <c r="AE145" s="135"/>
      <c r="AF145" s="135"/>
      <c r="AG145" s="135"/>
      <c r="AH145" s="135"/>
      <c r="AI145" s="135"/>
      <c r="AJ145" s="135"/>
      <c r="AK145" s="135"/>
      <c r="AL145" s="135"/>
    </row>
    <row r="146" spans="1:38" x14ac:dyDescent="0.25">
      <c r="A146" s="15" t="s">
        <v>111</v>
      </c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6"/>
      <c r="T146" s="16"/>
      <c r="U146" s="46" t="str">
        <f>IF(AD3&lt;&gt;"",TEXT(CONCATENATE(AD3,AJ3),"ДД.ММ.ГГГГ")," ")</f>
        <v xml:space="preserve"> </v>
      </c>
      <c r="V146" s="45"/>
      <c r="W146" s="45"/>
      <c r="X146" s="45"/>
      <c r="Y146" s="45"/>
      <c r="Z146" s="45"/>
      <c r="AA146" s="15" t="s">
        <v>30</v>
      </c>
      <c r="AB146" s="44">
        <f>V1</f>
        <v>0</v>
      </c>
      <c r="AC146" s="44"/>
      <c r="AD146" s="44"/>
      <c r="AE146" s="44"/>
      <c r="AF146" s="44"/>
      <c r="AG146" s="44"/>
      <c r="AH146" s="19"/>
      <c r="AI146" s="19"/>
      <c r="AJ146" s="19"/>
      <c r="AK146" s="19"/>
    </row>
    <row r="147" spans="1:38" x14ac:dyDescent="0.25">
      <c r="A147" s="133" t="s">
        <v>117</v>
      </c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  <c r="AF147" s="133"/>
      <c r="AG147" s="133"/>
      <c r="AH147" s="133"/>
      <c r="AI147" s="133"/>
      <c r="AJ147" s="133"/>
      <c r="AK147" s="133"/>
      <c r="AL147" s="133"/>
    </row>
    <row r="148" spans="1:38" x14ac:dyDescent="0.25">
      <c r="A148" s="133"/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133"/>
      <c r="AH148" s="133"/>
      <c r="AI148" s="133"/>
      <c r="AJ148" s="133"/>
      <c r="AK148" s="133"/>
      <c r="AL148" s="133"/>
    </row>
    <row r="149" spans="1:38" x14ac:dyDescent="0.25">
      <c r="A149" s="133"/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  <c r="AF149" s="133"/>
      <c r="AG149" s="133"/>
      <c r="AH149" s="133"/>
      <c r="AI149" s="133"/>
      <c r="AJ149" s="133"/>
      <c r="AK149" s="133"/>
      <c r="AL149" s="133"/>
    </row>
    <row r="150" spans="1:38" x14ac:dyDescent="0.25">
      <c r="A150" s="133"/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  <c r="AF150" s="133"/>
      <c r="AG150" s="133"/>
      <c r="AH150" s="133"/>
      <c r="AI150" s="133"/>
      <c r="AJ150" s="133"/>
      <c r="AK150" s="133"/>
      <c r="AL150" s="133"/>
    </row>
    <row r="151" spans="1:38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6"/>
      <c r="T151" s="16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</row>
    <row r="152" spans="1:38" ht="15" customHeight="1" x14ac:dyDescent="0.25">
      <c r="A152" s="79" t="s">
        <v>115</v>
      </c>
      <c r="B152" s="79"/>
      <c r="C152" s="79"/>
      <c r="D152" s="136" t="s">
        <v>7</v>
      </c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  <c r="W152" s="136"/>
      <c r="X152" s="136"/>
      <c r="Y152" s="79" t="s">
        <v>8</v>
      </c>
      <c r="Z152" s="79"/>
      <c r="AA152" s="79" t="s">
        <v>9</v>
      </c>
      <c r="AB152" s="79"/>
      <c r="AC152" s="79"/>
      <c r="AD152" s="79" t="s">
        <v>12</v>
      </c>
      <c r="AE152" s="79"/>
      <c r="AF152" s="79"/>
      <c r="AG152" s="79" t="s">
        <v>10</v>
      </c>
      <c r="AH152" s="79"/>
      <c r="AI152" s="79"/>
      <c r="AJ152" s="79" t="s">
        <v>11</v>
      </c>
      <c r="AK152" s="79"/>
      <c r="AL152" s="79"/>
    </row>
    <row r="153" spans="1:38" x14ac:dyDescent="0.25">
      <c r="A153" s="79"/>
      <c r="B153" s="79"/>
      <c r="C153" s="79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  <c r="V153" s="136"/>
      <c r="W153" s="136"/>
      <c r="X153" s="136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  <c r="AK153" s="79"/>
      <c r="AL153" s="79"/>
    </row>
    <row r="154" spans="1:38" x14ac:dyDescent="0.25">
      <c r="A154" s="79"/>
      <c r="B154" s="79"/>
      <c r="C154" s="79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  <c r="V154" s="136"/>
      <c r="W154" s="136"/>
      <c r="X154" s="136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79"/>
      <c r="AK154" s="79"/>
      <c r="AL154" s="79"/>
    </row>
    <row r="155" spans="1:38" x14ac:dyDescent="0.25">
      <c r="A155" s="79"/>
      <c r="B155" s="79"/>
      <c r="C155" s="79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136"/>
      <c r="W155" s="136"/>
      <c r="X155" s="136"/>
      <c r="Y155" s="79"/>
      <c r="Z155" s="79"/>
      <c r="AA155" s="79"/>
      <c r="AB155" s="79"/>
      <c r="AC155" s="79"/>
      <c r="AD155" s="79"/>
      <c r="AE155" s="79"/>
      <c r="AF155" s="79"/>
      <c r="AG155" s="79"/>
      <c r="AH155" s="79"/>
      <c r="AI155" s="79"/>
      <c r="AJ155" s="79"/>
      <c r="AK155" s="79"/>
      <c r="AL155" s="79"/>
    </row>
    <row r="156" spans="1:38" x14ac:dyDescent="0.25">
      <c r="A156" s="139" t="s">
        <v>116</v>
      </c>
      <c r="B156" s="139"/>
      <c r="C156" s="139"/>
      <c r="D156" s="138" t="s">
        <v>119</v>
      </c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38"/>
      <c r="R156" s="138"/>
      <c r="S156" s="138"/>
      <c r="T156" s="138"/>
      <c r="U156" s="138"/>
      <c r="V156" s="138"/>
      <c r="W156" s="138"/>
      <c r="X156" s="138"/>
      <c r="Y156" s="77">
        <f>M20</f>
        <v>1</v>
      </c>
      <c r="Z156" s="77"/>
      <c r="AA156" s="77">
        <v>13.34</v>
      </c>
      <c r="AB156" s="77"/>
      <c r="AC156" s="77"/>
      <c r="AD156" s="77">
        <f>Y156*AA156</f>
        <v>13.34</v>
      </c>
      <c r="AE156" s="77"/>
      <c r="AF156" s="77"/>
      <c r="AG156" s="77">
        <f>ROUND(AD156*0.2,2)</f>
        <v>2.67</v>
      </c>
      <c r="AH156" s="77"/>
      <c r="AI156" s="77"/>
      <c r="AJ156" s="77">
        <f>AD156+AG156</f>
        <v>16.009999999999998</v>
      </c>
      <c r="AK156" s="77"/>
      <c r="AL156" s="77"/>
    </row>
    <row r="157" spans="1:38" x14ac:dyDescent="0.25">
      <c r="A157" s="139"/>
      <c r="B157" s="139"/>
      <c r="C157" s="139"/>
      <c r="D157" s="138"/>
      <c r="E157" s="138"/>
      <c r="F157" s="138"/>
      <c r="G157" s="138"/>
      <c r="H157" s="138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</row>
    <row r="158" spans="1:38" ht="15.75" thickBot="1" x14ac:dyDescent="0.3">
      <c r="A158" s="139"/>
      <c r="B158" s="139"/>
      <c r="C158" s="139"/>
      <c r="D158" s="138"/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138"/>
      <c r="Q158" s="138"/>
      <c r="R158" s="138"/>
      <c r="S158" s="138"/>
      <c r="T158" s="138"/>
      <c r="U158" s="138"/>
      <c r="V158" s="138"/>
      <c r="W158" s="138"/>
      <c r="X158" s="138"/>
      <c r="Y158" s="77"/>
      <c r="Z158" s="77"/>
      <c r="AA158" s="77"/>
      <c r="AB158" s="77"/>
      <c r="AC158" s="77"/>
      <c r="AD158" s="78"/>
      <c r="AE158" s="78"/>
      <c r="AF158" s="78"/>
      <c r="AG158" s="78"/>
      <c r="AH158" s="78"/>
      <c r="AI158" s="78"/>
      <c r="AJ158" s="78"/>
      <c r="AK158" s="78"/>
      <c r="AL158" s="78"/>
    </row>
    <row r="159" spans="1:38" ht="15.75" thickBot="1" x14ac:dyDescent="0.3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6"/>
      <c r="T159" s="15"/>
      <c r="U159" s="15"/>
      <c r="V159" s="20"/>
      <c r="W159" s="15"/>
      <c r="X159" s="24" t="s">
        <v>13</v>
      </c>
      <c r="Y159" s="15"/>
      <c r="Z159" s="15"/>
      <c r="AA159" s="15"/>
      <c r="AB159" s="15"/>
      <c r="AC159" s="15"/>
      <c r="AD159" s="82">
        <f>AD156</f>
        <v>13.34</v>
      </c>
      <c r="AE159" s="82"/>
      <c r="AF159" s="82"/>
      <c r="AG159" s="82">
        <f>AG156</f>
        <v>2.67</v>
      </c>
      <c r="AH159" s="82"/>
      <c r="AI159" s="82"/>
      <c r="AJ159" s="82">
        <f>AJ156</f>
        <v>16.009999999999998</v>
      </c>
      <c r="AK159" s="82"/>
      <c r="AL159" s="82"/>
    </row>
    <row r="160" spans="1:38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6"/>
      <c r="T160" s="16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</row>
    <row r="161" spans="1:38" x14ac:dyDescent="0.25">
      <c r="A161" s="137" t="s">
        <v>14</v>
      </c>
      <c r="B161" s="137"/>
      <c r="C161" s="137"/>
      <c r="D161" s="137"/>
      <c r="E161" s="137"/>
      <c r="F161" s="137"/>
      <c r="G161" s="137"/>
      <c r="H161" s="84" t="str">
        <f>SUBSTITUTE(PROPER(INDEX(n_4,MID(TEXT(AJ159,n0),1,1)+1)&amp;INDEX(n0x,MID(TEXT(AJ159,n0),2,1)+1,MID(TEXT(AJ159,n0),3,1)+1)&amp;IF(-MID(TEXT(AJ159,n0),1,3),"миллиард"&amp;VLOOKUP(MID(TEXT(AJ159,n0),3,1)*AND(MID(TEXT(AJ159,n0),2,1)-1),мил,2),"")&amp;INDEX(n_4,MID(TEXT(AJ159,n0),4,1)+1)&amp;INDEX(n0x,MID(TEXT(AJ159,n0),5,1)+1,MID(TEXT(AJ159,n0),6,1)+1)&amp;IF(-MID(TEXT(AJ159,n0),4,3),"миллион"&amp;VLOOKUP(MID(TEXT(AJ159,n0),6,1)*AND(MID(TEXT(AJ159,n0),5,1)-1),мил,2),"")&amp;INDEX(n_4,MID(TEXT(AJ159,n0),7,1)+1)&amp;INDEX(n1x,MID(TEXT(AJ159,n0),8,1)+1,MID(TEXT(AJ159,n0),9,1)+1)&amp;IF(-MID(TEXT(AJ159,n0),7,3),VLOOKUP(MID(TEXT(AJ159,n0),9,1)*AND(MID(TEXT(AJ159,n0),8,1)-1),тыс,2),"")&amp;INDEX(n_4,MID(TEXT(AJ159,n0),10,1)+1)&amp;INDEX(n0x,MID(TEXT(AJ159,n0),11,1)+1,MID(TEXT(AJ159,n0),12,1)+1)),"z"," ")&amp;IF(TRUNC(TEXT(AJ159,n0)),"","Ноль ")&amp;"рубл"&amp;VLOOKUP(MOD(MAX(MOD(MID(TEXT(AJ159,n0),11,2)-11,100),9),10),{0,"ь ";1,"я ";4,"ей "},2)&amp;RIGHT(TEXT(AJ159,n0),2)&amp;" копе"&amp;VLOOKUP(MOD(MAX(MOD(RIGHT(TEXT(AJ159,n0),2)-11,100),9),10),{0,"йка";1,"йки";4,"ек"},2)</f>
        <v>Шестнадцать рублей 01 копейка</v>
      </c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</row>
    <row r="162" spans="1:38" x14ac:dyDescent="0.25">
      <c r="A162" s="137" t="s">
        <v>26</v>
      </c>
      <c r="B162" s="137"/>
      <c r="C162" s="137"/>
      <c r="D162" s="137"/>
      <c r="E162" s="137"/>
      <c r="F162" s="137"/>
      <c r="G162" s="137"/>
      <c r="H162" s="83" t="str">
        <f>SUBSTITUTE(PROPER(INDEX(n_4,MID(TEXT(AG159,n0),1,1)+1)&amp;INDEX(n0x,MID(TEXT(AG159,n0),2,1)+1,MID(TEXT(AG159,n0),3,1)+1)&amp;IF(-MID(TEXT(AG159,n0),1,3),"миллиард"&amp;VLOOKUP(MID(TEXT(AG159,n0),3,1)*AND(MID(TEXT(AG159,n0),2,1)-1),мил,2),"")&amp;INDEX(n_4,MID(TEXT(AG159,n0),4,1)+1)&amp;INDEX(n0x,MID(TEXT(AG159,n0),5,1)+1,MID(TEXT(AG159,n0),6,1)+1)&amp;IF(-MID(TEXT(AG159,n0),4,3),"миллион"&amp;VLOOKUP(MID(TEXT(AG159,n0),6,1)*AND(MID(TEXT(AG159,n0),5,1)-1),мил,2),"")&amp;INDEX(n_4,MID(TEXT(AG159,n0),7,1)+1)&amp;INDEX(n1x,MID(TEXT(AG159,n0),8,1)+1,MID(TEXT(AG159,n0),9,1)+1)&amp;IF(-MID(TEXT(AG159,n0),7,3),VLOOKUP(MID(TEXT(AG159,n0),9,1)*AND(MID(TEXT(AG159,n0),8,1)-1),тыс,2),"")&amp;INDEX(n_4,MID(TEXT(AG159,n0),10,1)+1)&amp;INDEX(n0x,MID(TEXT(AG159,n0),11,1)+1,MID(TEXT(AG159,n0),12,1)+1)),"z"," ")&amp;IF(TRUNC(TEXT(AG159,n0)),"","Ноль ")&amp;"рубл"&amp;VLOOKUP(MOD(MAX(MOD(MID(TEXT(AG159,n0),11,2)-11,100),9),10),{0,"ь ";1,"я ";4,"ей "},2)&amp;RIGHT(TEXT(AG159,n0),2)&amp;" копе"&amp;VLOOKUP(MOD(MAX(MOD(RIGHT(TEXT(AG159,n0),2)-11,100),9),10),{0,"йка";1,"йки";4,"ек"},2)</f>
        <v>Два рубля 67 копеек</v>
      </c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</row>
    <row r="163" spans="1:38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6"/>
      <c r="T163" s="16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</row>
    <row r="164" spans="1:38" x14ac:dyDescent="0.25">
      <c r="A164" s="15" t="s">
        <v>32</v>
      </c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6"/>
      <c r="T164" s="16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</row>
    <row r="165" spans="1:38" x14ac:dyDescent="0.25">
      <c r="A165" s="15" t="s">
        <v>31</v>
      </c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6"/>
      <c r="T165" s="16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</row>
    <row r="166" spans="1:38" x14ac:dyDescent="0.25">
      <c r="A166" s="15" t="s">
        <v>106</v>
      </c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6"/>
      <c r="T166" s="16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</row>
    <row r="167" spans="1:38" x14ac:dyDescent="0.25">
      <c r="A167" s="15" t="s">
        <v>107</v>
      </c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6"/>
      <c r="T167" s="16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</row>
    <row r="168" spans="1:38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6"/>
      <c r="T168" s="16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</row>
    <row r="169" spans="1:38" x14ac:dyDescent="0.2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16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141"/>
      <c r="AG169" s="141"/>
      <c r="AH169" s="141"/>
      <c r="AI169" s="141"/>
      <c r="AJ169" s="141"/>
      <c r="AK169" s="141"/>
      <c r="AL169" s="141"/>
    </row>
    <row r="170" spans="1:38" x14ac:dyDescent="0.2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19"/>
      <c r="U170" s="13"/>
      <c r="V170" s="13"/>
      <c r="W170" s="13"/>
      <c r="X170" s="13"/>
      <c r="Y170" s="25" t="s">
        <v>33</v>
      </c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</row>
    <row r="171" spans="1:38" x14ac:dyDescent="0.25">
      <c r="A171" s="13" t="s">
        <v>18</v>
      </c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9"/>
      <c r="T171" s="1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</row>
    <row r="172" spans="1:38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9"/>
      <c r="T172" s="1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</row>
    <row r="173" spans="1:38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9"/>
      <c r="T173" s="1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</row>
    <row r="174" spans="1:38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9"/>
      <c r="T174" s="1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</row>
    <row r="175" spans="1:38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9"/>
      <c r="T175" s="19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</row>
    <row r="176" spans="1:38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9"/>
      <c r="T176" s="1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</row>
    <row r="177" spans="1:38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9"/>
      <c r="T177" s="1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</row>
    <row r="178" spans="1:38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9"/>
      <c r="T178" s="1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</row>
    <row r="179" spans="1:38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9"/>
      <c r="T179" s="1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</row>
    <row r="180" spans="1:38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9"/>
      <c r="T180" s="1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</row>
    <row r="181" spans="1:38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9"/>
      <c r="T181" s="1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</row>
    <row r="182" spans="1:38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9"/>
      <c r="T182" s="1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</row>
    <row r="183" spans="1:38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9"/>
      <c r="T183" s="1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</row>
    <row r="184" spans="1:38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9"/>
      <c r="T184" s="1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</row>
    <row r="185" spans="1:38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9"/>
      <c r="T185" s="1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</row>
  </sheetData>
  <sheetProtection password="CE28" sheet="1" formatColumns="0" formatRows="0" selectLockedCells="1"/>
  <mergeCells count="160">
    <mergeCell ref="V1:AD1"/>
    <mergeCell ref="A42:AM42"/>
    <mergeCell ref="A3:H3"/>
    <mergeCell ref="T69:AL69"/>
    <mergeCell ref="T70:AL70"/>
    <mergeCell ref="A17:AL17"/>
    <mergeCell ref="A4:AL4"/>
    <mergeCell ref="A38:AL38"/>
    <mergeCell ref="A21:AM21"/>
    <mergeCell ref="A22:AM22"/>
    <mergeCell ref="A24:AM24"/>
    <mergeCell ref="A23:AL23"/>
    <mergeCell ref="A26:Q27"/>
    <mergeCell ref="R26:T27"/>
    <mergeCell ref="U26:Y27"/>
    <mergeCell ref="Z26:AD27"/>
    <mergeCell ref="AE26:AH27"/>
    <mergeCell ref="AI26:AL27"/>
    <mergeCell ref="A2:AM2"/>
    <mergeCell ref="A6:AK6"/>
    <mergeCell ref="A9:G9"/>
    <mergeCell ref="A5:AL5"/>
    <mergeCell ref="O8:AL8"/>
    <mergeCell ref="A53:AL53"/>
    <mergeCell ref="U169:AE169"/>
    <mergeCell ref="A156:C158"/>
    <mergeCell ref="D156:X158"/>
    <mergeCell ref="Y156:Z158"/>
    <mergeCell ref="AA156:AC158"/>
    <mergeCell ref="AD156:AF158"/>
    <mergeCell ref="AG156:AI158"/>
    <mergeCell ref="AD159:AF159"/>
    <mergeCell ref="AG159:AI159"/>
    <mergeCell ref="A161:G161"/>
    <mergeCell ref="H161:AL161"/>
    <mergeCell ref="A162:G162"/>
    <mergeCell ref="H162:AL162"/>
    <mergeCell ref="AJ156:AL158"/>
    <mergeCell ref="AJ159:AL159"/>
    <mergeCell ref="AF169:AL169"/>
    <mergeCell ref="D152:X155"/>
    <mergeCell ref="Y152:Z155"/>
    <mergeCell ref="AA152:AC155"/>
    <mergeCell ref="A76:Q76"/>
    <mergeCell ref="A80:G80"/>
    <mergeCell ref="V84:AL85"/>
    <mergeCell ref="V87:AL88"/>
    <mergeCell ref="V89:AL89"/>
    <mergeCell ref="K78:R78"/>
    <mergeCell ref="AD152:AF155"/>
    <mergeCell ref="AG152:AI155"/>
    <mergeCell ref="AJ152:AL155"/>
    <mergeCell ref="A134:Q141"/>
    <mergeCell ref="AG135:AL135"/>
    <mergeCell ref="I143:AL143"/>
    <mergeCell ref="AF134:AL134"/>
    <mergeCell ref="A147:AL150"/>
    <mergeCell ref="A152:C155"/>
    <mergeCell ref="I144:AL144"/>
    <mergeCell ref="I145:AL145"/>
    <mergeCell ref="AG109:AI112"/>
    <mergeCell ref="A109:C112"/>
    <mergeCell ref="D109:X112"/>
    <mergeCell ref="A118:G118"/>
    <mergeCell ref="D113:X115"/>
    <mergeCell ref="Y113:Z115"/>
    <mergeCell ref="AA113:AC115"/>
    <mergeCell ref="AD113:AF115"/>
    <mergeCell ref="AG113:AI115"/>
    <mergeCell ref="A113:C115"/>
    <mergeCell ref="O101:T101"/>
    <mergeCell ref="AD116:AF116"/>
    <mergeCell ref="AG116:AI116"/>
    <mergeCell ref="R32:AK32"/>
    <mergeCell ref="K33:AK33"/>
    <mergeCell ref="A28:Q30"/>
    <mergeCell ref="R28:T30"/>
    <mergeCell ref="U28:Y30"/>
    <mergeCell ref="A34:AM34"/>
    <mergeCell ref="Y109:Z112"/>
    <mergeCell ref="AD109:AF112"/>
    <mergeCell ref="A83:Q95"/>
    <mergeCell ref="T72:AJ72"/>
    <mergeCell ref="T80:Z80"/>
    <mergeCell ref="A65:K65"/>
    <mergeCell ref="A64:Q64"/>
    <mergeCell ref="T73:AL74"/>
    <mergeCell ref="V83:AL83"/>
    <mergeCell ref="A78:G78"/>
    <mergeCell ref="T78:Z78"/>
    <mergeCell ref="B100:C100"/>
    <mergeCell ref="E100:J100"/>
    <mergeCell ref="S98:Y98"/>
    <mergeCell ref="T66:AL67"/>
    <mergeCell ref="A35:AM35"/>
    <mergeCell ref="A8:N8"/>
    <mergeCell ref="AD3:AI3"/>
    <mergeCell ref="A10:AL10"/>
    <mergeCell ref="L7:AL7"/>
    <mergeCell ref="AJ3:AL3"/>
    <mergeCell ref="A13:AL13"/>
    <mergeCell ref="A15:AL15"/>
    <mergeCell ref="Z28:AD30"/>
    <mergeCell ref="AE28:AH30"/>
    <mergeCell ref="A25:AL25"/>
    <mergeCell ref="A19:AL19"/>
    <mergeCell ref="I9:AL9"/>
    <mergeCell ref="P12:AL12"/>
    <mergeCell ref="L14:AL14"/>
    <mergeCell ref="M20:N20"/>
    <mergeCell ref="AI28:AL30"/>
    <mergeCell ref="A11:AL11"/>
    <mergeCell ref="A131:AM131"/>
    <mergeCell ref="T64:AM64"/>
    <mergeCell ref="A66:Q66"/>
    <mergeCell ref="A67:Q67"/>
    <mergeCell ref="T68:AM68"/>
    <mergeCell ref="T71:AK71"/>
    <mergeCell ref="A59:AL59"/>
    <mergeCell ref="A60:AL60"/>
    <mergeCell ref="A61:AL61"/>
    <mergeCell ref="J121:S121"/>
    <mergeCell ref="U121:AL121"/>
    <mergeCell ref="A128:H128"/>
    <mergeCell ref="V126:AL126"/>
    <mergeCell ref="V128:AH128"/>
    <mergeCell ref="A102:AL105"/>
    <mergeCell ref="AJ113:AL115"/>
    <mergeCell ref="AA109:AC112"/>
    <mergeCell ref="AJ109:AL112"/>
    <mergeCell ref="W101:AA101"/>
    <mergeCell ref="A63:S63"/>
    <mergeCell ref="A62:AL62"/>
    <mergeCell ref="AJ116:AL116"/>
    <mergeCell ref="H119:AL119"/>
    <mergeCell ref="H118:AL118"/>
    <mergeCell ref="V90:AL96"/>
    <mergeCell ref="A54:AL54"/>
    <mergeCell ref="A56:AL56"/>
    <mergeCell ref="A36:AM36"/>
    <mergeCell ref="A45:AL45"/>
    <mergeCell ref="A47:AL47"/>
    <mergeCell ref="A48:AL48"/>
    <mergeCell ref="A49:AL49"/>
    <mergeCell ref="T63:AL63"/>
    <mergeCell ref="A68:Q68"/>
    <mergeCell ref="M37:AL37"/>
    <mergeCell ref="A37:L37"/>
    <mergeCell ref="A39:AL39"/>
    <mergeCell ref="A40:AL40"/>
    <mergeCell ref="A41:AL41"/>
    <mergeCell ref="A43:AM43"/>
    <mergeCell ref="A44:AM44"/>
    <mergeCell ref="A57:AL57"/>
    <mergeCell ref="A58:AL58"/>
    <mergeCell ref="A55:AL55"/>
    <mergeCell ref="A52:AL52"/>
    <mergeCell ref="A50:AL50"/>
    <mergeCell ref="A51:AL51"/>
    <mergeCell ref="A69:Q74"/>
  </mergeCells>
  <printOptions horizontalCentered="1"/>
  <pageMargins left="0.70866141732283472" right="0.43307086614173229" top="0.55118110236220474" bottom="0.55118110236220474" header="0" footer="0"/>
  <pageSetup paperSize="9" scale="97" fitToHeight="0" orientation="portrait" blackAndWhite="1" r:id="rId1"/>
  <headerFooter differentFirst="1">
    <oddHeader>&amp;C&amp;G</oddHeader>
  </headerFooter>
  <rowBreaks count="2" manualBreakCount="2">
    <brk id="81" max="38" man="1"/>
    <brk id="130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8"/>
  <sheetViews>
    <sheetView workbookViewId="0">
      <selection activeCell="G5" sqref="G5"/>
    </sheetView>
  </sheetViews>
  <sheetFormatPr defaultRowHeight="12.75" x14ac:dyDescent="0.2"/>
  <cols>
    <col min="1" max="1" width="3.85546875" style="3" customWidth="1"/>
    <col min="2" max="2" width="20.85546875" style="3" customWidth="1"/>
    <col min="3" max="3" width="120.7109375" style="3" customWidth="1"/>
    <col min="4" max="16384" width="9.140625" style="3"/>
  </cols>
  <sheetData>
    <row r="1" spans="2:17" s="1" customFormat="1" ht="18" x14ac:dyDescent="0.25">
      <c r="B1" s="1" t="s">
        <v>20</v>
      </c>
    </row>
    <row r="2" spans="2:17" x14ac:dyDescent="0.2">
      <c r="B2" s="2" t="s">
        <v>21</v>
      </c>
    </row>
    <row r="3" spans="2:17" x14ac:dyDescent="0.2">
      <c r="C3" s="2"/>
    </row>
    <row r="4" spans="2:17" s="6" customFormat="1" x14ac:dyDescent="0.2">
      <c r="B4" s="4" t="s">
        <v>22</v>
      </c>
      <c r="C4" s="5" t="s">
        <v>23</v>
      </c>
      <c r="G4" s="3"/>
      <c r="H4" s="3"/>
      <c r="I4" s="3"/>
      <c r="K4" s="3"/>
      <c r="L4" s="3"/>
      <c r="M4" s="3"/>
      <c r="N4" s="3"/>
    </row>
    <row r="5" spans="2:17" x14ac:dyDescent="0.2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17" x14ac:dyDescent="0.2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17" x14ac:dyDescent="0.2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17" x14ac:dyDescent="0.2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17" x14ac:dyDescent="0.2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17" x14ac:dyDescent="0.2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17" x14ac:dyDescent="0.2">
      <c r="B11" s="7">
        <v>1056.1300000000001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17" x14ac:dyDescent="0.2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17" x14ac:dyDescent="0.2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17" x14ac:dyDescent="0.2">
      <c r="B14" s="7">
        <v>11111111.109999999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17" x14ac:dyDescent="0.2">
      <c r="B15" s="7">
        <v>123456789.31999999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x14ac:dyDescent="0.2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 x14ac:dyDescent="0.2">
      <c r="B17" s="10" t="s">
        <v>24</v>
      </c>
      <c r="C17" s="8"/>
      <c r="K17" s="3"/>
      <c r="L17" s="3"/>
      <c r="M17" s="3"/>
      <c r="N17" s="3"/>
    </row>
    <row r="18" spans="2:14" x14ac:dyDescent="0.2">
      <c r="B18" s="7">
        <f ca="1">ROUND((RAND()*1000000),2)</f>
        <v>207130.02</v>
      </c>
      <c r="C18" s="8" t="str">
        <f ca="1"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Двести семь тысяч сто тридцать рублей 02 копейки</v>
      </c>
    </row>
    <row r="19" spans="2:14" x14ac:dyDescent="0.2">
      <c r="B19" s="7">
        <f ca="1">ROUND((RAND()*10000000),2)</f>
        <v>7310104.71</v>
      </c>
      <c r="C19" s="8" t="str">
        <f ca="1"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Семь миллионов триста десять тысяч сто четыре рубля 71 копейка</v>
      </c>
    </row>
    <row r="20" spans="2:14" x14ac:dyDescent="0.2">
      <c r="B20" s="7">
        <f ca="1">ROUND((RAND()*100000000),2)</f>
        <v>38185958.969999999</v>
      </c>
      <c r="C20" s="8" t="str">
        <f ca="1"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Тридцать восемь миллионов сто восемьдесят пять тысяч девятьсот пятьдесят восемь рублей 97 копеек</v>
      </c>
    </row>
    <row r="21" spans="2:14" x14ac:dyDescent="0.2">
      <c r="B21" s="7">
        <f ca="1">ROUND((RAND()*1000000000),2)</f>
        <v>202383411.91</v>
      </c>
      <c r="C21" s="8" t="str">
        <f ca="1"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Двести два миллиона триста восемьдесят три тысячи четыреста одиннадцать рублей 91 копейка</v>
      </c>
    </row>
    <row r="22" spans="2:14" x14ac:dyDescent="0.2">
      <c r="B22" s="7">
        <f ca="1">ROUND((RAND()*1000000000000),2)</f>
        <v>265018087823.56</v>
      </c>
      <c r="C22" s="8" t="str">
        <f ca="1"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Двести шестьдесят пять миллиардов восемнадцать миллионов восемьдесят семь тысяч восемьсот двадцать три рубля 56 копеек</v>
      </c>
    </row>
    <row r="23" spans="2:14" x14ac:dyDescent="0.2">
      <c r="B23" s="7"/>
      <c r="C23" s="11"/>
    </row>
    <row r="24" spans="2:14" x14ac:dyDescent="0.2">
      <c r="C24" s="12"/>
    </row>
    <row r="26" spans="2:14" x14ac:dyDescent="0.2">
      <c r="D26" s="9"/>
    </row>
    <row r="27" spans="2:14" x14ac:dyDescent="0.2">
      <c r="D27" s="9"/>
    </row>
    <row r="28" spans="2:14" x14ac:dyDescent="0.2">
      <c r="D28" s="9"/>
    </row>
  </sheetData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Формула 2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Markovski</dc:creator>
  <cp:lastModifiedBy>Aliabeva</cp:lastModifiedBy>
  <cp:lastPrinted>2022-12-30T06:45:22Z</cp:lastPrinted>
  <dcterms:created xsi:type="dcterms:W3CDTF">2021-04-16T08:52:42Z</dcterms:created>
  <dcterms:modified xsi:type="dcterms:W3CDTF">2022-12-30T06:46:26Z</dcterms:modified>
</cp:coreProperties>
</file>