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425" yWindow="120" windowWidth="9435" windowHeight="11895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Лист1!$A$1:$AM$176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G135" i="1" l="1"/>
  <c r="AB146" i="1" l="1"/>
  <c r="AF134" i="1"/>
  <c r="P101" i="1"/>
  <c r="S98" i="1"/>
  <c r="V90" i="1" l="1"/>
  <c r="W101" i="1"/>
  <c r="U146" i="1"/>
  <c r="V84" i="1"/>
  <c r="V87" i="1"/>
  <c r="I143" i="1"/>
  <c r="Y156" i="1"/>
  <c r="Y113" i="1"/>
  <c r="R28" i="1"/>
  <c r="Z28" i="1"/>
  <c r="AE28" i="1" s="1"/>
  <c r="K33" i="1" s="1"/>
  <c r="C15" i="3"/>
  <c r="AD156" i="1"/>
  <c r="AG156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D113" i="1"/>
  <c r="AD116" i="1" s="1"/>
  <c r="AG113" i="1" l="1"/>
  <c r="AG116" i="1" s="1"/>
  <c r="H119" i="1" s="1"/>
  <c r="AG159" i="1"/>
  <c r="H162" i="1" s="1"/>
  <c r="AJ156" i="1"/>
  <c r="AJ159" i="1" s="1"/>
  <c r="H161" i="1" s="1"/>
  <c r="AD159" i="1"/>
  <c r="AI28" i="1"/>
  <c r="R32" i="1" s="1"/>
  <c r="AJ113" i="1" l="1"/>
  <c r="AJ116" i="1" s="1"/>
  <c r="H118" i="1" s="1"/>
</calcChain>
</file>

<file path=xl/comments1.xml><?xml version="1.0" encoding="utf-8"?>
<comments xmlns="http://schemas.openxmlformats.org/spreadsheetml/2006/main">
  <authors>
    <author>Markovski</author>
  </authors>
  <commentList>
    <comment ref="AD3" authorId="0">
      <text>
        <r>
          <rPr>
            <sz val="9"/>
            <color indexed="81"/>
            <rFont val="Tahoma"/>
            <family val="2"/>
            <charset val="204"/>
          </rPr>
          <t>Формат даты:
дд.мм
например 01.01</t>
        </r>
      </text>
    </comment>
    <comment ref="M20" authorId="0">
      <text>
        <r>
          <rPr>
            <sz val="9"/>
            <color indexed="81"/>
            <rFont val="Tahoma"/>
            <family val="2"/>
            <charset val="204"/>
          </rPr>
          <t>Количество проверок</t>
        </r>
      </text>
    </comment>
  </commentList>
</comments>
</file>

<file path=xl/sharedStrings.xml><?xml version="1.0" encoding="utf-8"?>
<sst xmlns="http://schemas.openxmlformats.org/spreadsheetml/2006/main" count="165" uniqueCount="127">
  <si>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</si>
  <si>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</si>
  <si>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</si>
  <si>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</si>
  <si>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</si>
  <si>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</si>
  <si>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</si>
  <si>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</si>
  <si>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</si>
  <si>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</si>
  <si>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</si>
  <si>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</si>
  <si>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</si>
  <si>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</si>
  <si>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</si>
  <si>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</si>
  <si>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</si>
  <si>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</si>
  <si>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</si>
  <si>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</si>
  <si>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</si>
  <si>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  <charset val="204"/>
      </rPr>
      <t>"</t>
    </r>
    <r>
      <rPr>
        <b/>
        <i/>
        <sz val="10"/>
        <color indexed="56"/>
        <rFont val="Arial"/>
        <family val="2"/>
        <charset val="204"/>
      </rPr>
      <t>Пропись</t>
    </r>
    <r>
      <rPr>
        <b/>
        <sz val="10"/>
        <color indexed="56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</si>
  <si>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</si>
  <si>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</si>
  <si>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</si>
  <si>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</si>
  <si>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</si>
  <si>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</si>
  <si>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</si>
  <si>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</si>
  <si>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</si>
  <si>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</si>
  <si>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</si>
  <si>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</si>
  <si>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</si>
  <si>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</si>
  <si>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</si>
  <si>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</si>
  <si>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</si>
  <si>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</si>
  <si>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</si>
  <si>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</si>
  <si>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</si>
  <si>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</si>
  <si>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</si>
  <si>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Стоимость без НДС, руб.</t>
  </si>
  <si>
    <t>Стоимость за ед. без НДС, руб.</t>
  </si>
  <si>
    <t>НДС (20%),  руб.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</si>
  <si>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</si>
  <si>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</si>
  <si>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</si>
  <si>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</si>
  <si>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</si>
  <si>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</si>
  <si>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</si>
  <si>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</si>
  <si>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</si>
  <si>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</si>
  <si>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</si>
  <si>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</si>
  <si>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</si>
  <si>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</si>
  <si>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</si>
  <si>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</si>
  <si>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</si>
  <si>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</si>
  <si>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</si>
  <si>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</si>
  <si>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</si>
  <si>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</si>
  <si>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</si>
  <si>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</si>
  <si>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</si>
  <si>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</si>
  <si>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прохождения проверки знаний;</t>
  </si>
  <si>
    <t>3.4.1. оказать услуги  в течение 5 (пяти) рабочих дней при выполнении Заказчиком условий п.п. 3.2.1, 3.2.2 и 3.2.3 п. 3 настоящего договора и сдать их по акту сдачи-приемки оказанных услуг;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</si>
  <si>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</si>
  <si>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</si>
  <si>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</si>
  <si>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 xml:space="preserve">ДОГОВОР 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</si>
  <si>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</si>
  <si>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(должность, фамилия, собственное имя, отчество (если таковое имеется)</t>
  </si>
  <si>
    <t>с одной стороны, и</t>
  </si>
  <si>
    <t>(документ,  подтверждающий полномочия)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</si>
  <si>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</si>
  <si>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</si>
  <si>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</si>
  <si>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</si>
  <si>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</si>
  <si>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договора или изменении  условий настоящего договора с возможным переносом сроков исполнения этих условий.</t>
  </si>
  <si>
    <t>(наименование юридического лица)</t>
  </si>
  <si>
    <t>с  другой стороны, далее именуемые Сторонами, заключили настоящий договор о нижеследующем:</t>
  </si>
  <si>
    <t>3.3.1. снять заявление-уведомление  с рассмотрения, расторгнуть договор в одностороннем порядке и возвратить предоплату за услуги в случае невыполнения Заказчиком обязанностей, указанных в п.п. 2.4 и (или) 3.2.3 договора через 60 календарных дней со дня заключения договора, без предварительного уведомления Заказчика.</t>
  </si>
  <si>
    <t>5.1. Договор вступает в силу с момента подписания его Сторонами и действует в течении 60 календарных дней.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</si>
  <si>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</si>
  <si>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</si>
  <si>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</si>
  <si>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в дальнейшем Исполнитель, в лице 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</si>
  <si>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</si>
  <si>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</si>
  <si>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</si>
  <si>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</si>
  <si>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</t>
  </si>
  <si>
    <t>Заместитель начальника управления</t>
  </si>
  <si>
    <t>г.Гомель</t>
  </si>
  <si>
    <t>заместителя начальника Гомельского обласного  управления - начальника отдела экспертизы А.А.Караткевича</t>
  </si>
  <si>
    <t>Гомельское областное управление Госпромнадзора</t>
  </si>
  <si>
    <t>Юридический адрес: 246045, ул. Олимпийская, д.13, г. Гомель, тел. 51-29-26</t>
  </si>
  <si>
    <t>р/сч BY85BLBB36420400872669001001
БИК: BLBBBY2X
Дирекция ОАО "Белинвестбанк" по Гомельской области г. Гомель, ул. Советская, 7</t>
  </si>
  <si>
    <t>УНП 400872669
ОКПО 00015482</t>
  </si>
  <si>
    <t>Заместитель начальника Гомельского областного</t>
  </si>
  <si>
    <t>управления - начальник отдела экспертизы</t>
  </si>
  <si>
    <r>
      <rPr>
        <b/>
        <sz val="11"/>
        <color indexed="8"/>
        <rFont val="Times New Roman"/>
        <family val="1"/>
        <charset val="204"/>
      </rPr>
      <t>ИСПОЛНИТЕЛЬ:</t>
    </r>
    <r>
      <rPr>
        <sz val="11"/>
        <color indexed="8"/>
        <rFont val="Times New Roman"/>
        <family val="1"/>
        <charset val="204"/>
      </rPr>
      <t xml:space="preserve">
Гомельское областное управление Госпромнадзора
246045, г. Гомель, ул. Олимпийская, 13
p/с:  BY85BLBB36420400872669001001
БИК: BLBBBY2X
Дирекция ОАО "Белинвестбанк" по Гомельской области
УНП 400872669 ОКПО 00015482</t>
    </r>
  </si>
  <si>
    <t>А.А.Караткевич</t>
  </si>
  <si>
    <r>
      <t xml:space="preserve">ИСПОЛНИТЕЛЬ:
</t>
    </r>
    <r>
      <rPr>
        <sz val="10"/>
        <color indexed="8"/>
        <rFont val="Times New Roman"/>
        <family val="1"/>
        <charset val="204"/>
      </rPr>
      <t>Гомельское областное управление Госпромнадзора
246045, г. Гомель, ул. Олимпийская, 13
p/с:  BY85BLBB36420400872669001001
БИК: BLBBBY2X
Дирекция ОАО "Белинвестбанк" по Гомельской области
УНП 400872669 ОКПО 00015482</t>
    </r>
  </si>
  <si>
    <t>3.2.1. произвести предоплату в соответствии с п.п. 2.4 п. 2 договора не ранее 5 (пяти) рабочих дней до прохождения проверки знаний и после предварительной записи на проверку знаний;</t>
  </si>
  <si>
    <t>3.2.3. обеспечить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</si>
  <si>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(банковские реквизиты: р\с, УНП, адрес)</t>
  </si>
  <si>
    <t xml:space="preserve">№
прейскуранта 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</si>
  <si>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</si>
  <si>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</si>
  <si>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20.06.2022 № 51.</t>
  </si>
  <si>
    <t>Проведение проверки знаний 
по вопросам промышленной безопасности 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</si>
  <si>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</si>
  <si>
    <t>доверенности №39-02/2022 от 21.09.2022г.</t>
  </si>
  <si>
    <t>.2023 г.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</si>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</sst>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</font>
    <font>
      <b/>
      <sz val="10"/>
      <color indexed="56"/>
      <name val="Arial"/>
      <family val="2"/>
      <charset val="204"/>
    </font>
    <font>
      <b/>
      <i/>
      <sz val="10"/>
      <color indexed="56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/>
    <xf numFmtId="0" fontId="13" fillId="0" borderId="0" xfId="1" applyFont="1"/>
    <xf numFmtId="0" fontId="1" fillId="0" borderId="0" xfId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4" fontId="1" fillId="0" borderId="0" xfId="1" applyNumberFormat="1"/>
    <xf numFmtId="0" fontId="1" fillId="0" borderId="0" xfId="1" quotePrefix="1" applyFont="1"/>
    <xf numFmtId="0" fontId="1" fillId="0" borderId="0" xfId="1" quotePrefix="1"/>
    <xf numFmtId="4" fontId="5" fillId="0" borderId="0" xfId="1" applyNumberFormat="1" applyFont="1" applyAlignment="1">
      <alignment vertical="center"/>
    </xf>
    <xf numFmtId="0" fontId="6" fillId="0" borderId="0" xfId="1" applyFont="1"/>
    <xf numFmtId="0" fontId="1" fillId="0" borderId="0" xfId="1" applyAlignment="1"/>
    <xf numFmtId="0" fontId="14" fillId="2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Alignment="1" applyProtection="1">
      <protection hidden="1"/>
    </xf>
    <xf numFmtId="0" fontId="14" fillId="2" borderId="0" xfId="0" applyFont="1" applyFill="1" applyBorder="1" applyAlignment="1" applyProtection="1">
      <protection hidden="1"/>
    </xf>
    <xf numFmtId="0" fontId="14" fillId="0" borderId="0" xfId="0" applyFont="1" applyAlignment="1" applyProtection="1"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14" fillId="2" borderId="0" xfId="0" applyFont="1" applyFill="1" applyBorder="1" applyProtection="1">
      <protection hidden="1"/>
    </xf>
    <xf numFmtId="0" fontId="16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4" fillId="2" borderId="0" xfId="0" quotePrefix="1" applyNumberFormat="1" applyFont="1" applyFill="1" applyAlignment="1" applyProtection="1">
      <alignment horizontal="right"/>
      <protection hidden="1"/>
    </xf>
    <xf numFmtId="0" fontId="14" fillId="2" borderId="0" xfId="0" quotePrefix="1" applyFont="1" applyFill="1" applyAlignment="1" applyProtection="1"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17" fillId="2" borderId="0" xfId="0" applyFont="1" applyFill="1" applyAlignment="1" applyProtection="1">
      <alignment vertical="top"/>
      <protection hidden="1"/>
    </xf>
    <xf numFmtId="0" fontId="14" fillId="0" borderId="0" xfId="0" applyFont="1" applyBorder="1" applyProtection="1">
      <protection hidden="1"/>
    </xf>
    <xf numFmtId="0" fontId="14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4" fillId="0" borderId="0" xfId="0" applyFont="1" applyFill="1" applyAlignment="1" applyProtection="1">
      <protection hidden="1"/>
    </xf>
    <xf numFmtId="0" fontId="18" fillId="2" borderId="0" xfId="0" applyFont="1" applyFill="1" applyBorder="1" applyAlignment="1" applyProtection="1">
      <alignment vertical="top" wrapText="1"/>
      <protection hidden="1"/>
    </xf>
    <xf numFmtId="0" fontId="14" fillId="2" borderId="1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vertical="top"/>
      <protection hidden="1"/>
    </xf>
    <xf numFmtId="0" fontId="14" fillId="2" borderId="0" xfId="0" applyFont="1" applyFill="1" applyBorder="1" applyAlignment="1" applyProtection="1">
      <alignment vertical="top" wrapText="1"/>
      <protection hidden="1"/>
    </xf>
    <xf numFmtId="14" fontId="14" fillId="2" borderId="1" xfId="0" applyNumberFormat="1" applyFont="1" applyFill="1" applyBorder="1" applyAlignment="1" applyProtection="1">
      <alignment horizontal="center"/>
      <protection hidden="1"/>
    </xf>
    <xf numFmtId="14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Protection="1">
      <protection hidden="1"/>
    </xf>
    <xf numFmtId="0" fontId="18" fillId="2" borderId="1" xfId="0" applyFont="1" applyFill="1" applyBorder="1" applyAlignment="1" applyProtection="1">
      <protection hidden="1"/>
    </xf>
    <xf numFmtId="0" fontId="14" fillId="2" borderId="1" xfId="0" applyFont="1" applyFill="1" applyBorder="1" applyAlignment="1" applyProtection="1">
      <alignment horizontal="center"/>
      <protection hidden="1"/>
    </xf>
    <xf numFmtId="0" fontId="19" fillId="2" borderId="3" xfId="0" applyFont="1" applyFill="1" applyBorder="1" applyAlignment="1" applyProtection="1">
      <alignment horizontal="center"/>
      <protection hidden="1"/>
    </xf>
    <xf numFmtId="0" fontId="17" fillId="3" borderId="12" xfId="0" applyFont="1" applyFill="1" applyBorder="1" applyAlignment="1" applyProtection="1">
      <alignment horizontal="left"/>
      <protection locked="0"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left"/>
      <protection hidden="1"/>
    </xf>
    <xf numFmtId="0" fontId="14" fillId="2" borderId="12" xfId="0" applyFont="1" applyFill="1" applyBorder="1" applyAlignment="1" applyProtection="1">
      <alignment horizontal="left"/>
      <protection hidden="1"/>
    </xf>
    <xf numFmtId="49" fontId="14" fillId="2" borderId="5" xfId="0" applyNumberFormat="1" applyFont="1" applyFill="1" applyBorder="1" applyAlignment="1" applyProtection="1">
      <alignment horizontal="center" vertical="center"/>
      <protection hidden="1"/>
    </xf>
    <xf numFmtId="49" fontId="14" fillId="2" borderId="6" xfId="0" applyNumberFormat="1" applyFont="1" applyFill="1" applyBorder="1" applyAlignment="1" applyProtection="1">
      <alignment horizontal="center" vertical="center"/>
      <protection hidden="1"/>
    </xf>
    <xf numFmtId="49" fontId="14" fillId="2" borderId="7" xfId="0" applyNumberFormat="1" applyFont="1" applyFill="1" applyBorder="1" applyAlignment="1" applyProtection="1">
      <alignment horizontal="center" vertical="center"/>
      <protection hidden="1"/>
    </xf>
    <xf numFmtId="49" fontId="14" fillId="2" borderId="8" xfId="0" applyNumberFormat="1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Border="1" applyAlignment="1" applyProtection="1">
      <alignment horizontal="center" vertical="center"/>
      <protection hidden="1"/>
    </xf>
    <xf numFmtId="49" fontId="14" fillId="2" borderId="9" xfId="0" applyNumberFormat="1" applyFont="1" applyFill="1" applyBorder="1" applyAlignment="1" applyProtection="1">
      <alignment horizontal="center" vertical="center"/>
      <protection hidden="1"/>
    </xf>
    <xf numFmtId="49" fontId="14" fillId="2" borderId="10" xfId="0" applyNumberFormat="1" applyFont="1" applyFill="1" applyBorder="1" applyAlignment="1" applyProtection="1">
      <alignment horizontal="center" vertical="center"/>
      <protection hidden="1"/>
    </xf>
    <xf numFmtId="49" fontId="14" fillId="2" borderId="1" xfId="0" applyNumberFormat="1" applyFont="1" applyFill="1" applyBorder="1" applyAlignment="1" applyProtection="1">
      <alignment horizontal="center" vertical="center"/>
      <protection hidden="1"/>
    </xf>
    <xf numFmtId="49" fontId="14" fillId="2" borderId="11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5" fillId="3" borderId="1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left" vertical="center" wrapText="1"/>
      <protection hidden="1"/>
    </xf>
    <xf numFmtId="14" fontId="14" fillId="2" borderId="1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18" fillId="0" borderId="0" xfId="0" applyFont="1" applyFill="1" applyAlignment="1" applyProtection="1">
      <alignment horizontal="left" vertical="top" wrapText="1"/>
      <protection hidden="1"/>
    </xf>
    <xf numFmtId="0" fontId="16" fillId="2" borderId="12" xfId="0" applyFont="1" applyFill="1" applyBorder="1" applyAlignment="1" applyProtection="1">
      <alignment horizontal="left"/>
      <protection hidden="1"/>
    </xf>
    <xf numFmtId="0" fontId="17" fillId="0" borderId="1" xfId="0" applyFont="1" applyFill="1" applyBorder="1" applyAlignment="1" applyProtection="1">
      <alignment horizontal="left"/>
      <protection hidden="1"/>
    </xf>
    <xf numFmtId="0" fontId="17" fillId="2" borderId="6" xfId="0" applyFont="1" applyFill="1" applyBorder="1" applyAlignment="1" applyProtection="1">
      <alignment horizontal="center" vertical="top"/>
      <protection hidden="1"/>
    </xf>
    <xf numFmtId="0" fontId="14" fillId="2" borderId="0" xfId="0" applyFont="1" applyFill="1" applyAlignment="1" applyProtection="1">
      <alignment horizontal="justify" wrapText="1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left" vertical="top" wrapText="1"/>
      <protection locked="0" hidden="1"/>
    </xf>
    <xf numFmtId="0" fontId="7" fillId="2" borderId="0" xfId="0" applyNumberFormat="1" applyFont="1" applyFill="1" applyBorder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22" fillId="3" borderId="1" xfId="0" applyFont="1" applyFill="1" applyBorder="1" applyAlignment="1" applyProtection="1">
      <alignment horizontal="left" vertical="top"/>
      <protection locked="0" hidden="1"/>
    </xf>
    <xf numFmtId="0" fontId="18" fillId="2" borderId="1" xfId="0" applyFont="1" applyFill="1" applyBorder="1" applyAlignment="1" applyProtection="1">
      <alignment horizontal="left" wrapText="1"/>
      <protection hidden="1"/>
    </xf>
    <xf numFmtId="0" fontId="21" fillId="2" borderId="0" xfId="0" applyFont="1" applyFill="1" applyBorder="1" applyAlignment="1" applyProtection="1">
      <alignment horizontal="center" vertical="top"/>
      <protection hidden="1"/>
    </xf>
    <xf numFmtId="0" fontId="18" fillId="3" borderId="1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49" fontId="18" fillId="3" borderId="0" xfId="0" applyNumberFormat="1" applyFont="1" applyFill="1" applyBorder="1" applyAlignment="1" applyProtection="1">
      <alignment horizontal="right"/>
      <protection locked="0"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5" fillId="2" borderId="6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1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left"/>
      <protection hidden="1"/>
    </xf>
    <xf numFmtId="0" fontId="15" fillId="2" borderId="5" xfId="0" applyFont="1" applyFill="1" applyBorder="1" applyAlignment="1" applyProtection="1">
      <alignment horizontal="justify" vertical="center" wrapText="1"/>
      <protection hidden="1"/>
    </xf>
    <xf numFmtId="0" fontId="15" fillId="2" borderId="6" xfId="0" applyFont="1" applyFill="1" applyBorder="1" applyAlignment="1" applyProtection="1">
      <alignment horizontal="justify" vertical="center" wrapText="1"/>
      <protection hidden="1"/>
    </xf>
    <xf numFmtId="0" fontId="15" fillId="2" borderId="7" xfId="0" applyFont="1" applyFill="1" applyBorder="1" applyAlignment="1" applyProtection="1">
      <alignment horizontal="justify" vertical="center" wrapText="1"/>
      <protection hidden="1"/>
    </xf>
    <xf numFmtId="0" fontId="15" fillId="2" borderId="8" xfId="0" applyFont="1" applyFill="1" applyBorder="1" applyAlignment="1" applyProtection="1">
      <alignment horizontal="justify" vertical="center" wrapText="1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5" fillId="2" borderId="9" xfId="0" applyFont="1" applyFill="1" applyBorder="1" applyAlignment="1" applyProtection="1">
      <alignment horizontal="justify" vertical="center" wrapText="1"/>
      <protection hidden="1"/>
    </xf>
    <xf numFmtId="0" fontId="15" fillId="2" borderId="10" xfId="0" applyFont="1" applyFill="1" applyBorder="1" applyAlignment="1" applyProtection="1">
      <alignment horizontal="justify" vertical="center" wrapText="1"/>
      <protection hidden="1"/>
    </xf>
    <xf numFmtId="0" fontId="15" fillId="2" borderId="1" xfId="0" applyFont="1" applyFill="1" applyBorder="1" applyAlignment="1" applyProtection="1">
      <alignment horizontal="justify" vertical="center" wrapText="1"/>
      <protection hidden="1"/>
    </xf>
    <xf numFmtId="0" fontId="15" fillId="2" borderId="11" xfId="0" applyFont="1" applyFill="1" applyBorder="1" applyAlignment="1" applyProtection="1">
      <alignment horizontal="justify" vertical="center" wrapText="1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8" fillId="3" borderId="12" xfId="0" applyFont="1" applyFill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18" fillId="3" borderId="1" xfId="0" applyFont="1" applyFill="1" applyBorder="1" applyAlignment="1" applyProtection="1">
      <alignment horizontal="center"/>
      <protection locked="0" hidden="1"/>
    </xf>
    <xf numFmtId="0" fontId="18" fillId="2" borderId="0" xfId="0" quotePrefix="1" applyFont="1" applyFill="1" applyBorder="1" applyAlignment="1" applyProtection="1">
      <alignment horizontal="left"/>
      <protection hidden="1"/>
    </xf>
    <xf numFmtId="2" fontId="15" fillId="2" borderId="5" xfId="0" applyNumberFormat="1" applyFont="1" applyFill="1" applyBorder="1" applyAlignment="1" applyProtection="1">
      <alignment horizontal="center" vertical="center"/>
      <protection hidden="1"/>
    </xf>
    <xf numFmtId="2" fontId="15" fillId="2" borderId="6" xfId="0" applyNumberFormat="1" applyFont="1" applyFill="1" applyBorder="1" applyAlignment="1" applyProtection="1">
      <alignment horizontal="center" vertical="center"/>
      <protection hidden="1"/>
    </xf>
    <xf numFmtId="2" fontId="15" fillId="2" borderId="7" xfId="0" applyNumberFormat="1" applyFont="1" applyFill="1" applyBorder="1" applyAlignment="1" applyProtection="1">
      <alignment horizontal="center" vertical="center"/>
      <protection hidden="1"/>
    </xf>
    <xf numFmtId="2" fontId="15" fillId="2" borderId="8" xfId="0" applyNumberFormat="1" applyFont="1" applyFill="1" applyBorder="1" applyAlignment="1" applyProtection="1">
      <alignment horizontal="center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9" xfId="0" applyNumberFormat="1" applyFont="1" applyFill="1" applyBorder="1" applyAlignment="1" applyProtection="1">
      <alignment horizontal="center" vertical="center"/>
      <protection hidden="1"/>
    </xf>
    <xf numFmtId="2" fontId="15" fillId="2" borderId="10" xfId="0" applyNumberFormat="1" applyFont="1" applyFill="1" applyBorder="1" applyAlignment="1" applyProtection="1">
      <alignment horizontal="center" vertical="center"/>
      <protection hidden="1"/>
    </xf>
    <xf numFmtId="2" fontId="15" fillId="2" borderId="1" xfId="0" applyNumberFormat="1" applyFont="1" applyFill="1" applyBorder="1" applyAlignment="1" applyProtection="1">
      <alignment horizontal="center" vertical="center"/>
      <protection hidden="1"/>
    </xf>
    <xf numFmtId="2" fontId="15" fillId="2" borderId="1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top" wrapText="1"/>
      <protection hidden="1"/>
    </xf>
    <xf numFmtId="0" fontId="19" fillId="2" borderId="0" xfId="0" applyFont="1" applyFill="1" applyAlignment="1" applyProtection="1">
      <alignment horizontal="center" vertical="top"/>
      <protection hidden="1"/>
    </xf>
    <xf numFmtId="0" fontId="18" fillId="3" borderId="0" xfId="0" applyFont="1" applyFill="1" applyBorder="1" applyAlignment="1" applyProtection="1">
      <alignment horizontal="left" vertical="top" wrapText="1"/>
      <protection locked="0" hidden="1"/>
    </xf>
    <xf numFmtId="0" fontId="18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justify" vertical="top" wrapText="1"/>
      <protection hidden="1"/>
    </xf>
    <xf numFmtId="0" fontId="14" fillId="3" borderId="1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vertical="top" wrapText="1"/>
      <protection hidden="1"/>
    </xf>
    <xf numFmtId="0" fontId="16" fillId="0" borderId="1" xfId="0" applyFont="1" applyFill="1" applyBorder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justify" vertical="top" wrapText="1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166</xdr:row>
      <xdr:rowOff>19050</xdr:rowOff>
    </xdr:from>
    <xdr:to>
      <xdr:col>10</xdr:col>
      <xdr:colOff>17056</xdr:colOff>
      <xdr:row>174</xdr:row>
      <xdr:rowOff>144204</xdr:rowOff>
    </xdr:to>
    <xdr:pic>
      <xdr:nvPicPr>
        <xdr:cNvPr id="103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609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162</xdr:row>
      <xdr:rowOff>66675</xdr:rowOff>
    </xdr:from>
    <xdr:to>
      <xdr:col>29</xdr:col>
      <xdr:colOff>2215</xdr:colOff>
      <xdr:row>172</xdr:row>
      <xdr:rowOff>149299</xdr:rowOff>
    </xdr:to>
    <xdr:pic>
      <xdr:nvPicPr>
        <xdr:cNvPr id="103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35290125"/>
          <a:ext cx="124777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85"/>
  <sheetViews>
    <sheetView tabSelected="1" view="pageLayout" zoomScaleNormal="115" zoomScaleSheetLayoutView="86" workbookViewId="0">
      <selection activeCell="I9" sqref="I9:AL9"/>
    </sheetView>
  </sheetViews>
  <sheetFormatPr defaultColWidth="2.28515625" defaultRowHeight="15" x14ac:dyDescent="0.25"/>
  <cols>
    <col min="1" max="10" width="2.28515625" style="14"/>
    <col min="11" max="11" width="5.85546875" style="14" bestFit="1" customWidth="1"/>
    <col min="12" max="12" width="2.5703125" style="14" customWidth="1"/>
    <col min="13" max="13" width="2.28515625" style="14"/>
    <col min="14" max="14" width="1.5703125" style="14" customWidth="1"/>
    <col min="15" max="15" width="2" style="14" customWidth="1"/>
    <col min="16" max="18" width="2.28515625" style="14"/>
    <col min="19" max="20" width="2.28515625" style="26"/>
    <col min="21" max="38" width="2.28515625" style="14"/>
    <col min="39" max="39" width="2.28515625" style="13"/>
    <col min="40" max="16384" width="2.28515625" style="14"/>
  </cols>
  <sheetData>
    <row r="1" spans="1:39" ht="15" customHeight="1" x14ac:dyDescent="0.25">
      <c r="A1" s="30"/>
      <c r="B1" s="37"/>
      <c r="C1" s="37"/>
      <c r="D1" s="37"/>
      <c r="E1" s="37"/>
      <c r="F1" s="37"/>
      <c r="G1" s="37"/>
      <c r="H1" s="37"/>
      <c r="I1" s="37"/>
      <c r="J1" s="37"/>
      <c r="K1" s="37"/>
      <c r="L1" s="26"/>
      <c r="M1" s="29"/>
      <c r="N1" s="29"/>
      <c r="O1" s="29"/>
      <c r="P1" s="29"/>
      <c r="Q1" s="29" t="s">
        <v>79</v>
      </c>
      <c r="R1" s="36"/>
      <c r="S1" s="36"/>
      <c r="T1" s="36"/>
      <c r="U1" s="36" t="s">
        <v>30</v>
      </c>
      <c r="V1" s="98"/>
      <c r="W1" s="98"/>
      <c r="X1" s="98"/>
      <c r="Y1" s="98"/>
      <c r="Z1" s="98"/>
      <c r="AA1" s="98"/>
      <c r="AB1" s="98"/>
      <c r="AC1" s="98"/>
      <c r="AD1" s="98"/>
      <c r="AE1" s="37"/>
      <c r="AF1" s="37"/>
      <c r="AG1" s="37"/>
      <c r="AH1" s="37"/>
      <c r="AI1" s="37"/>
      <c r="AJ1" s="37"/>
      <c r="AK1" s="37"/>
      <c r="AL1" s="37"/>
    </row>
    <row r="2" spans="1:39" ht="27" customHeight="1" x14ac:dyDescent="0.25">
      <c r="A2" s="96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39" ht="14.25" customHeight="1" x14ac:dyDescent="0.25">
      <c r="A3" s="125" t="s">
        <v>104</v>
      </c>
      <c r="B3" s="125"/>
      <c r="C3" s="125"/>
      <c r="D3" s="125"/>
      <c r="E3" s="125"/>
      <c r="F3" s="125"/>
      <c r="G3" s="125"/>
      <c r="H3" s="125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9"/>
      <c r="AC3" s="29"/>
      <c r="AD3" s="99"/>
      <c r="AE3" s="99"/>
      <c r="AF3" s="99"/>
      <c r="AG3" s="99"/>
      <c r="AH3" s="99"/>
      <c r="AI3" s="99"/>
      <c r="AJ3" s="130" t="s">
        <v>125</v>
      </c>
      <c r="AK3" s="98"/>
      <c r="AL3" s="98"/>
      <c r="AM3" s="30"/>
    </row>
    <row r="4" spans="1:39" ht="27" customHeight="1" x14ac:dyDescent="0.25">
      <c r="A4" s="91" t="s">
        <v>97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30"/>
    </row>
    <row r="5" spans="1:39" ht="14.25" customHeight="1" x14ac:dyDescent="0.25">
      <c r="A5" s="93" t="s">
        <v>105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37" t="s">
        <v>48</v>
      </c>
    </row>
    <row r="6" spans="1:39" ht="8.25" customHeight="1" x14ac:dyDescent="0.25">
      <c r="A6" s="94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47"/>
      <c r="AM6" s="37"/>
    </row>
    <row r="7" spans="1:39" ht="13.5" customHeight="1" x14ac:dyDescent="0.25">
      <c r="A7" s="29" t="s">
        <v>73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15" t="s">
        <v>124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42" t="s">
        <v>48</v>
      </c>
    </row>
    <row r="8" spans="1:39" ht="9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 t="s">
        <v>83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36"/>
    </row>
    <row r="9" spans="1:39" ht="14.25" customHeight="1" x14ac:dyDescent="0.25">
      <c r="A9" s="98" t="s">
        <v>82</v>
      </c>
      <c r="B9" s="98"/>
      <c r="C9" s="98"/>
      <c r="D9" s="98"/>
      <c r="E9" s="98"/>
      <c r="F9" s="98"/>
      <c r="G9" s="98"/>
      <c r="H9" s="29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30"/>
    </row>
    <row r="10" spans="1:39" ht="9" customHeight="1" x14ac:dyDescent="0.25">
      <c r="A10" s="128" t="s">
        <v>94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30"/>
    </row>
    <row r="11" spans="1:39" ht="1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30"/>
    </row>
    <row r="12" spans="1:39" s="17" customFormat="1" x14ac:dyDescent="0.25">
      <c r="A12" s="29" t="s">
        <v>35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28" t="s">
        <v>48</v>
      </c>
    </row>
    <row r="13" spans="1:39" s="17" customFormat="1" ht="9.75" customHeight="1" x14ac:dyDescent="0.25">
      <c r="A13" s="128" t="s">
        <v>95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28"/>
    </row>
    <row r="14" spans="1:39" s="17" customFormat="1" ht="15" customHeight="1" x14ac:dyDescent="0.25">
      <c r="A14" s="29" t="s">
        <v>73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28"/>
    </row>
    <row r="15" spans="1:39" s="17" customFormat="1" ht="8.25" customHeight="1" x14ac:dyDescent="0.25">
      <c r="A15" s="128" t="s">
        <v>96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28"/>
    </row>
    <row r="16" spans="1:39" s="17" customFormat="1" ht="12" customHeight="1" x14ac:dyDescent="0.25">
      <c r="A16" s="28" t="s">
        <v>91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17" customFormat="1" ht="13.5" customHeight="1" x14ac:dyDescent="0.25">
      <c r="A17" s="126" t="s">
        <v>36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28"/>
    </row>
    <row r="18" spans="1:39" s="17" customFormat="1" x14ac:dyDescent="0.25">
      <c r="A18" s="30" t="s">
        <v>37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8"/>
    </row>
    <row r="19" spans="1:39" s="17" customFormat="1" ht="27.75" customHeight="1" x14ac:dyDescent="0.25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28"/>
    </row>
    <row r="20" spans="1:39" s="17" customFormat="1" ht="13.5" customHeight="1" x14ac:dyDescent="0.25">
      <c r="A20" s="30" t="s">
        <v>72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29">
        <v>1</v>
      </c>
      <c r="N20" s="129"/>
      <c r="O20" s="29" t="s">
        <v>38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8"/>
    </row>
    <row r="21" spans="1:39" s="17" customFormat="1" ht="12" customHeight="1" x14ac:dyDescent="0.25">
      <c r="A21" s="75" t="s">
        <v>40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</row>
    <row r="22" spans="1:39" s="17" customFormat="1" ht="27.75" customHeight="1" x14ac:dyDescent="0.25">
      <c r="A22" s="79" t="s">
        <v>41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s="17" customFormat="1" ht="12" customHeight="1" x14ac:dyDescent="0.25">
      <c r="A23" s="126" t="s">
        <v>42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28"/>
    </row>
    <row r="24" spans="1:39" s="17" customFormat="1" ht="50.25" customHeight="1" x14ac:dyDescent="0.25">
      <c r="A24" s="75" t="s">
        <v>121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</row>
    <row r="25" spans="1:39" s="17" customFormat="1" ht="11.25" customHeight="1" x14ac:dyDescent="0.25">
      <c r="A25" s="93" t="s">
        <v>84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15"/>
    </row>
    <row r="26" spans="1:39" s="17" customFormat="1" ht="9" customHeight="1" x14ac:dyDescent="0.25">
      <c r="A26" s="109" t="s">
        <v>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09" t="s">
        <v>44</v>
      </c>
      <c r="S26" s="110"/>
      <c r="T26" s="111"/>
      <c r="U26" s="109" t="s">
        <v>46</v>
      </c>
      <c r="V26" s="110"/>
      <c r="W26" s="110"/>
      <c r="X26" s="110"/>
      <c r="Y26" s="111"/>
      <c r="Z26" s="109" t="s">
        <v>45</v>
      </c>
      <c r="AA26" s="110"/>
      <c r="AB26" s="110"/>
      <c r="AC26" s="110"/>
      <c r="AD26" s="111"/>
      <c r="AE26" s="109" t="s">
        <v>47</v>
      </c>
      <c r="AF26" s="110"/>
      <c r="AG26" s="110"/>
      <c r="AH26" s="111"/>
      <c r="AI26" s="109" t="s">
        <v>11</v>
      </c>
      <c r="AJ26" s="110"/>
      <c r="AK26" s="110"/>
      <c r="AL26" s="111"/>
      <c r="AM26" s="15"/>
    </row>
    <row r="27" spans="1:39" s="17" customFormat="1" x14ac:dyDescent="0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  <c r="R27" s="112"/>
      <c r="S27" s="113"/>
      <c r="T27" s="114"/>
      <c r="U27" s="112"/>
      <c r="V27" s="113"/>
      <c r="W27" s="113"/>
      <c r="X27" s="113"/>
      <c r="Y27" s="114"/>
      <c r="Z27" s="112"/>
      <c r="AA27" s="113"/>
      <c r="AB27" s="113"/>
      <c r="AC27" s="113"/>
      <c r="AD27" s="114"/>
      <c r="AE27" s="112"/>
      <c r="AF27" s="113"/>
      <c r="AG27" s="113"/>
      <c r="AH27" s="114"/>
      <c r="AI27" s="112"/>
      <c r="AJ27" s="113"/>
      <c r="AK27" s="113"/>
      <c r="AL27" s="114"/>
      <c r="AM27" s="15"/>
    </row>
    <row r="28" spans="1:39" s="17" customFormat="1" ht="10.5" customHeight="1" x14ac:dyDescent="0.25">
      <c r="A28" s="116" t="s">
        <v>122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00">
        <f>M20</f>
        <v>1</v>
      </c>
      <c r="S28" s="101"/>
      <c r="T28" s="102"/>
      <c r="U28" s="131">
        <v>13.34</v>
      </c>
      <c r="V28" s="132"/>
      <c r="W28" s="132"/>
      <c r="X28" s="132"/>
      <c r="Y28" s="133"/>
      <c r="Z28" s="100">
        <f>R28*U28</f>
        <v>13.34</v>
      </c>
      <c r="AA28" s="101"/>
      <c r="AB28" s="101"/>
      <c r="AC28" s="101"/>
      <c r="AD28" s="102"/>
      <c r="AE28" s="100">
        <f>ROUND(Z28*0.2,2)</f>
        <v>2.67</v>
      </c>
      <c r="AF28" s="101"/>
      <c r="AG28" s="101"/>
      <c r="AH28" s="102"/>
      <c r="AI28" s="100">
        <f>Z28+AE28</f>
        <v>16.009999999999998</v>
      </c>
      <c r="AJ28" s="101"/>
      <c r="AK28" s="101"/>
      <c r="AL28" s="102"/>
      <c r="AM28" s="15"/>
    </row>
    <row r="29" spans="1:39" s="17" customFormat="1" ht="10.5" customHeight="1" x14ac:dyDescent="0.2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03"/>
      <c r="S29" s="104"/>
      <c r="T29" s="105"/>
      <c r="U29" s="134"/>
      <c r="V29" s="135"/>
      <c r="W29" s="135"/>
      <c r="X29" s="135"/>
      <c r="Y29" s="136"/>
      <c r="Z29" s="103"/>
      <c r="AA29" s="104"/>
      <c r="AB29" s="104"/>
      <c r="AC29" s="104"/>
      <c r="AD29" s="105"/>
      <c r="AE29" s="103"/>
      <c r="AF29" s="104"/>
      <c r="AG29" s="104"/>
      <c r="AH29" s="105"/>
      <c r="AI29" s="103"/>
      <c r="AJ29" s="104"/>
      <c r="AK29" s="104"/>
      <c r="AL29" s="105"/>
      <c r="AM29" s="15"/>
    </row>
    <row r="30" spans="1:39" s="17" customFormat="1" x14ac:dyDescent="0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06"/>
      <c r="S30" s="107"/>
      <c r="T30" s="108"/>
      <c r="U30" s="137"/>
      <c r="V30" s="138"/>
      <c r="W30" s="138"/>
      <c r="X30" s="138"/>
      <c r="Y30" s="139"/>
      <c r="Z30" s="106"/>
      <c r="AA30" s="107"/>
      <c r="AB30" s="107"/>
      <c r="AC30" s="107"/>
      <c r="AD30" s="108"/>
      <c r="AE30" s="106"/>
      <c r="AF30" s="107"/>
      <c r="AG30" s="107"/>
      <c r="AH30" s="108"/>
      <c r="AI30" s="106"/>
      <c r="AJ30" s="107"/>
      <c r="AK30" s="107"/>
      <c r="AL30" s="108"/>
      <c r="AM30" s="15"/>
    </row>
    <row r="31" spans="1:39" s="17" customFormat="1" ht="4.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5"/>
    </row>
    <row r="32" spans="1:39" s="17" customFormat="1" ht="12" customHeight="1" x14ac:dyDescent="0.25">
      <c r="A32" s="30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115" t="str">
        <f>SUBSTITUTE(PROPER(INDEX(n_4,MID(TEXT(AI28,n0),1,1)+1)&amp;INDEX(n0x,MID(TEXT(AI28,n0),2,1)+1,MID(TEXT(AI28,n0),3,1)+1)&amp;IF(-MID(TEXT(AI28,n0),1,3),"миллиард"&amp;VLOOKUP(MID(TEXT(AI28,n0),3,1)*AND(MID(TEXT(AI28,n0),2,1)-1),мил,2),"")&amp;INDEX(n_4,MID(TEXT(AI28,n0),4,1)+1)&amp;INDEX(n0x,MID(TEXT(AI28,n0),5,1)+1,MID(TEXT(AI28,n0),6,1)+1)&amp;IF(-MID(TEXT(AI28,n0),4,3),"миллион"&amp;VLOOKUP(MID(TEXT(AI28,n0),6,1)*AND(MID(TEXT(AI28,n0),5,1)-1),мил,2),"")&amp;INDEX(n_4,MID(TEXT(AI28,n0),7,1)+1)&amp;INDEX(n1x,MID(TEXT(AI28,n0),8,1)+1,MID(TEXT(AI28,n0),9,1)+1)&amp;IF(-MID(TEXT(AI28,n0),7,3),VLOOKUP(MID(TEXT(AI28,n0),9,1)*AND(MID(TEXT(AI28,n0),8,1)-1),тыс,2),"")&amp;INDEX(n_4,MID(TEXT(AI28,n0),10,1)+1)&amp;INDEX(n0x,MID(TEXT(AI28,n0),11,1)+1,MID(TEXT(AI28,n0),12,1)+1)),"z"," ")&amp;IF(TRUNC(TEXT(AI28,n0)),"","Ноль ")&amp;"рубл"&amp;VLOOKUP(MOD(MAX(MOD(MID(TEXT(AI28,n0),11,2)-11,100),9),10),{0,"ь ";1,"я ";4,"ей "},2)&amp;RIGHT(TEXT(AI28,n0),2)&amp;" копе"&amp;VLOOKUP(MOD(MAX(MOD(RIGHT(TEXT(AI28,n0),2)-11,100),9),10),{0,"йка";1,"йки";4,"ек"},2)</f>
        <v>Шестнадцать рублей 01 копейка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28" t="s">
        <v>48</v>
      </c>
      <c r="AM32" s="15"/>
    </row>
    <row r="33" spans="1:39" s="17" customFormat="1" x14ac:dyDescent="0.25">
      <c r="A33" s="30" t="s">
        <v>50</v>
      </c>
      <c r="B33" s="30"/>
      <c r="C33" s="30"/>
      <c r="D33" s="30"/>
      <c r="E33" s="30"/>
      <c r="F33" s="30"/>
      <c r="G33" s="30"/>
      <c r="H33" s="30"/>
      <c r="I33" s="30"/>
      <c r="J33" s="30"/>
      <c r="K33" s="115" t="str">
        <f>SUBSTITUTE(PROPER(INDEX(n_4,MID(TEXT(AE28,n0),1,1)+1)&amp;INDEX(n0x,MID(TEXT(AE28,n0),2,1)+1,MID(TEXT(AE28,n0),3,1)+1)&amp;IF(-MID(TEXT(AE28,n0),1,3),"миллиард"&amp;VLOOKUP(MID(TEXT(AE28,n0),3,1)*AND(MID(TEXT(AE28,n0),2,1)-1),мил,2),"")&amp;INDEX(n_4,MID(TEXT(AE28,n0),4,1)+1)&amp;INDEX(n0x,MID(TEXT(AE28,n0),5,1)+1,MID(TEXT(AE28,n0),6,1)+1)&amp;IF(-MID(TEXT(AE28,n0),4,3),"миллион"&amp;VLOOKUP(MID(TEXT(AE28,n0),6,1)*AND(MID(TEXT(AE28,n0),5,1)-1),мил,2),"")&amp;INDEX(n_4,MID(TEXT(AE28,n0),7,1)+1)&amp;INDEX(n1x,MID(TEXT(AE28,n0),8,1)+1,MID(TEXT(AE28,n0),9,1)+1)&amp;IF(-MID(TEXT(AE28,n0),7,3),VLOOKUP(MID(TEXT(AE28,n0),9,1)*AND(MID(TEXT(AE28,n0),8,1)-1),тыс,2),"")&amp;INDEX(n_4,MID(TEXT(AE28,n0),10,1)+1)&amp;INDEX(n0x,MID(TEXT(AE28,n0),11,1)+1,MID(TEXT(AE28,n0),12,1)+1)),"z"," ")&amp;IF(TRUNC(TEXT(AE28,n0)),"","Ноль ")&amp;"рубл"&amp;VLOOKUP(MOD(MAX(MOD(MID(TEXT(AE28,n0),11,2)-11,100),9),10),{0,"ь ";1,"я ";4,"ей "},2)&amp;RIGHT(TEXT(AE28,n0),2)&amp;" копе"&amp;VLOOKUP(MOD(MAX(MOD(RIGHT(TEXT(AE28,n0),2)-11,100),9),10),{0,"йка";1,"йки";4,"ек"},2)</f>
        <v>Два рубля 67 копеек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30"/>
      <c r="AM33" s="15"/>
    </row>
    <row r="34" spans="1:39" s="17" customFormat="1" ht="49.5" customHeight="1" x14ac:dyDescent="0.25">
      <c r="A34" s="79" t="s">
        <v>85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1:39" s="17" customFormat="1" ht="24" customHeight="1" x14ac:dyDescent="0.25">
      <c r="A35" s="78" t="s">
        <v>88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17" customFormat="1" ht="25.5" customHeight="1" x14ac:dyDescent="0.25">
      <c r="A36" s="79" t="s">
        <v>86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</row>
    <row r="37" spans="1:39" s="17" customFormat="1" ht="14.25" customHeight="1" x14ac:dyDescent="0.25">
      <c r="A37" s="75" t="s">
        <v>87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15"/>
    </row>
    <row r="38" spans="1:39" s="32" customFormat="1" ht="13.5" customHeight="1" x14ac:dyDescent="0.25">
      <c r="A38" s="140" t="s">
        <v>51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33"/>
    </row>
    <row r="39" spans="1:39" s="17" customFormat="1" ht="12" customHeight="1" x14ac:dyDescent="0.25">
      <c r="A39" s="78" t="s">
        <v>52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43"/>
    </row>
    <row r="40" spans="1:39" s="17" customFormat="1" ht="11.25" customHeight="1" x14ac:dyDescent="0.25">
      <c r="A40" s="78" t="s">
        <v>53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43"/>
    </row>
    <row r="41" spans="1:39" s="17" customFormat="1" ht="11.25" customHeight="1" x14ac:dyDescent="0.25">
      <c r="A41" s="78" t="s">
        <v>54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43"/>
    </row>
    <row r="42" spans="1:39" s="17" customFormat="1" ht="26.25" customHeight="1" x14ac:dyDescent="0.25">
      <c r="A42" s="78" t="s">
        <v>115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39" s="17" customFormat="1" ht="24.75" customHeight="1" x14ac:dyDescent="0.25">
      <c r="A43" s="78" t="s">
        <v>74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17" customFormat="1" ht="26.25" customHeight="1" x14ac:dyDescent="0.25">
      <c r="A44" s="78" t="s">
        <v>116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17" customFormat="1" ht="48" customHeight="1" x14ac:dyDescent="0.25">
      <c r="A45" s="79" t="s">
        <v>55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5"/>
    </row>
    <row r="46" spans="1:39" s="17" customFormat="1" ht="11.25" customHeight="1" x14ac:dyDescent="0.25">
      <c r="A46" s="38" t="s">
        <v>56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15"/>
    </row>
    <row r="47" spans="1:39" s="17" customFormat="1" ht="38.25" customHeight="1" x14ac:dyDescent="0.25">
      <c r="A47" s="78" t="s">
        <v>92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15"/>
    </row>
    <row r="48" spans="1:39" s="17" customFormat="1" ht="12" customHeight="1" x14ac:dyDescent="0.25">
      <c r="A48" s="78" t="s">
        <v>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15"/>
    </row>
    <row r="49" spans="1:39" s="17" customFormat="1" ht="26.25" customHeight="1" x14ac:dyDescent="0.25">
      <c r="A49" s="78" t="s">
        <v>75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15"/>
    </row>
    <row r="50" spans="1:39" s="17" customFormat="1" ht="37.5" customHeight="1" x14ac:dyDescent="0.25">
      <c r="A50" s="78" t="s">
        <v>76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15"/>
    </row>
    <row r="51" spans="1:39" s="17" customFormat="1" ht="38.25" customHeight="1" x14ac:dyDescent="0.25">
      <c r="A51" s="78" t="s">
        <v>89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15"/>
    </row>
    <row r="52" spans="1:39" s="17" customFormat="1" ht="50.25" customHeight="1" x14ac:dyDescent="0.25">
      <c r="A52" s="78" t="s">
        <v>77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15"/>
    </row>
    <row r="53" spans="1:39" s="17" customFormat="1" ht="12" customHeight="1" x14ac:dyDescent="0.25">
      <c r="A53" s="141" t="s">
        <v>58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5"/>
    </row>
    <row r="54" spans="1:39" ht="24" customHeight="1" x14ac:dyDescent="0.25">
      <c r="A54" s="78" t="s">
        <v>59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</row>
    <row r="55" spans="1:39" s="34" customFormat="1" ht="12.75" customHeight="1" x14ac:dyDescent="0.2">
      <c r="A55" s="140" t="s">
        <v>60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30"/>
    </row>
    <row r="56" spans="1:39" ht="13.5" customHeight="1" x14ac:dyDescent="0.25">
      <c r="A56" s="78" t="s">
        <v>93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</row>
    <row r="57" spans="1:39" ht="38.25" customHeight="1" x14ac:dyDescent="0.25">
      <c r="A57" s="78" t="s">
        <v>61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</row>
    <row r="58" spans="1:39" ht="39.75" customHeight="1" x14ac:dyDescent="0.25">
      <c r="A58" s="78" t="s">
        <v>62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</row>
    <row r="59" spans="1:39" ht="40.5" customHeight="1" x14ac:dyDescent="0.25">
      <c r="A59" s="78" t="s">
        <v>63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</row>
    <row r="60" spans="1:39" ht="25.5" customHeight="1" x14ac:dyDescent="0.25">
      <c r="A60" s="78" t="s">
        <v>64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</row>
    <row r="61" spans="1:39" ht="27.75" customHeight="1" x14ac:dyDescent="0.25">
      <c r="A61" s="79" t="s">
        <v>65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</row>
    <row r="62" spans="1:39" ht="11.25" customHeight="1" x14ac:dyDescent="0.25">
      <c r="A62" s="126" t="s">
        <v>66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</row>
    <row r="63" spans="1:39" ht="12" customHeight="1" x14ac:dyDescent="0.25">
      <c r="A63" s="143" t="s">
        <v>68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 t="s">
        <v>67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</row>
    <row r="64" spans="1:39" ht="44.25" customHeight="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46"/>
      <c r="S64" s="31"/>
      <c r="T64" s="79" t="s">
        <v>102</v>
      </c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</row>
    <row r="65" spans="1:39" ht="12" customHeight="1" x14ac:dyDescent="0.25">
      <c r="A65" s="62" t="s">
        <v>90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46"/>
      <c r="M65" s="46"/>
      <c r="N65" s="46"/>
      <c r="O65" s="46"/>
      <c r="P65" s="46"/>
      <c r="Q65" s="46"/>
      <c r="R65" s="43"/>
      <c r="S65" s="31"/>
      <c r="T65" s="53" t="s">
        <v>106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2.75" customHeight="1" x14ac:dyDescent="0.25">
      <c r="A66" s="146" t="s">
        <v>71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43"/>
      <c r="S66" s="35"/>
      <c r="T66" s="78" t="s">
        <v>107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9" ht="27" customHeight="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43"/>
      <c r="S67" s="35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39" ht="15" customHeight="1" x14ac:dyDescent="0.25">
      <c r="A68" s="91" t="s">
        <v>78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40"/>
      <c r="S68" s="35"/>
      <c r="T68" s="79" t="s">
        <v>78</v>
      </c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</row>
    <row r="69" spans="1:39" ht="16.5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43"/>
      <c r="S69" s="35"/>
      <c r="T69" s="78" t="s">
        <v>108</v>
      </c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44"/>
    </row>
    <row r="70" spans="1:39" ht="14.25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43"/>
      <c r="S70" s="35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30"/>
    </row>
    <row r="71" spans="1:39" ht="13.5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43"/>
      <c r="S71" s="35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30"/>
    </row>
    <row r="72" spans="1:39" ht="15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43"/>
      <c r="S72" s="35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30"/>
    </row>
    <row r="73" spans="1:39" ht="15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43"/>
      <c r="S73" s="35"/>
      <c r="T73" s="75" t="s">
        <v>109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30"/>
    </row>
    <row r="74" spans="1:39" ht="10.5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43"/>
      <c r="S74" s="3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30"/>
    </row>
    <row r="75" spans="1:39" ht="15" customHeigh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3"/>
      <c r="S75" s="30"/>
      <c r="T75" s="30" t="s">
        <v>110</v>
      </c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spans="1:39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3"/>
      <c r="S76" s="13"/>
      <c r="T76" s="55" t="s">
        <v>111</v>
      </c>
      <c r="U76" s="27"/>
      <c r="V76" s="27"/>
      <c r="W76" s="27"/>
      <c r="X76" s="27"/>
      <c r="Y76" s="27"/>
      <c r="Z76" s="27"/>
      <c r="AA76" s="27"/>
      <c r="AB76" s="27"/>
      <c r="AC76" s="27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9" ht="9.75" customHeight="1" x14ac:dyDescent="0.25">
      <c r="A77" s="13"/>
      <c r="B77" s="18" t="s">
        <v>69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 t="s">
        <v>69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9" x14ac:dyDescent="0.25">
      <c r="A78" s="56"/>
      <c r="B78" s="56"/>
      <c r="C78" s="56"/>
      <c r="D78" s="56"/>
      <c r="E78" s="56"/>
      <c r="F78" s="56"/>
      <c r="G78" s="56"/>
      <c r="H78" s="13"/>
      <c r="I78" s="13"/>
      <c r="J78" s="13"/>
      <c r="K78" s="145"/>
      <c r="L78" s="145"/>
      <c r="M78" s="145"/>
      <c r="N78" s="145"/>
      <c r="O78" s="145"/>
      <c r="P78" s="145"/>
      <c r="Q78" s="145"/>
      <c r="R78" s="145"/>
      <c r="S78" s="13"/>
      <c r="T78" s="56"/>
      <c r="U78" s="56"/>
      <c r="V78" s="56"/>
      <c r="W78" s="56"/>
      <c r="X78" s="56"/>
      <c r="Y78" s="56"/>
      <c r="Z78" s="56"/>
      <c r="AA78" s="13"/>
      <c r="AB78" s="13"/>
      <c r="AC78" s="13"/>
      <c r="AD78" s="45"/>
      <c r="AE78" s="45"/>
      <c r="AF78" s="45"/>
      <c r="AG78" s="45"/>
      <c r="AH78" s="45"/>
      <c r="AI78" s="45"/>
      <c r="AJ78" s="45"/>
      <c r="AK78" s="45"/>
      <c r="AL78" s="13"/>
    </row>
    <row r="79" spans="1:39" x14ac:dyDescent="0.25">
      <c r="A79" s="13"/>
      <c r="B79" s="13"/>
      <c r="C79" s="18" t="s">
        <v>17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8" t="s">
        <v>70</v>
      </c>
      <c r="O79" s="13"/>
      <c r="P79" s="13"/>
      <c r="Q79" s="13"/>
      <c r="R79" s="13"/>
      <c r="S79" s="13"/>
      <c r="T79" s="13"/>
      <c r="U79" s="13"/>
      <c r="V79" s="18" t="s">
        <v>17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8" t="s">
        <v>70</v>
      </c>
      <c r="AH79" s="13"/>
      <c r="AI79" s="13"/>
      <c r="AJ79" s="13"/>
      <c r="AK79" s="13"/>
      <c r="AL79" s="13"/>
    </row>
    <row r="80" spans="1:39" ht="16.5" x14ac:dyDescent="0.25">
      <c r="A80" s="148"/>
      <c r="B80" s="148"/>
      <c r="C80" s="148"/>
      <c r="D80" s="148"/>
      <c r="E80" s="148"/>
      <c r="F80" s="148"/>
      <c r="G80" s="148"/>
      <c r="H80" s="13" t="s">
        <v>126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8"/>
      <c r="U80" s="148"/>
      <c r="V80" s="148"/>
      <c r="W80" s="148"/>
      <c r="X80" s="148"/>
      <c r="Y80" s="148"/>
      <c r="Z80" s="148"/>
      <c r="AA80" s="13" t="s">
        <v>126</v>
      </c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x14ac:dyDescent="0.25">
      <c r="A81" s="13" t="s">
        <v>18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18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 customHeight="1" x14ac:dyDescent="0.25">
      <c r="A83" s="149" t="s">
        <v>112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3"/>
      <c r="S83" s="19"/>
      <c r="T83" s="19"/>
      <c r="U83" s="13"/>
      <c r="V83" s="76" t="s">
        <v>1</v>
      </c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3"/>
      <c r="S84" s="19"/>
      <c r="T84" s="19"/>
      <c r="U84" s="13"/>
      <c r="V84" s="89">
        <f>A64</f>
        <v>0</v>
      </c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</row>
    <row r="85" spans="1:38" x14ac:dyDescent="0.2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3"/>
      <c r="S85" s="19"/>
      <c r="T85" s="19"/>
      <c r="U85" s="13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</row>
    <row r="86" spans="1:38" x14ac:dyDescent="0.2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3"/>
      <c r="S86" s="19"/>
      <c r="T86" s="19"/>
      <c r="U86" s="13"/>
      <c r="V86" s="48" t="s">
        <v>71</v>
      </c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x14ac:dyDescent="0.2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3"/>
      <c r="S87" s="19"/>
      <c r="T87" s="19"/>
      <c r="U87" s="13"/>
      <c r="V87" s="90">
        <f>A67</f>
        <v>0</v>
      </c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</row>
    <row r="88" spans="1:38" x14ac:dyDescent="0.2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3"/>
      <c r="S88" s="19"/>
      <c r="T88" s="19"/>
      <c r="U88" s="13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</row>
    <row r="89" spans="1:38" x14ac:dyDescent="0.2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3"/>
      <c r="S89" s="19"/>
      <c r="T89" s="19"/>
      <c r="U89" s="13"/>
      <c r="V89" s="91" t="s">
        <v>78</v>
      </c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</row>
    <row r="90" spans="1:38" x14ac:dyDescent="0.2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3"/>
      <c r="S90" s="19"/>
      <c r="T90" s="19"/>
      <c r="U90" s="13"/>
      <c r="V90" s="91">
        <f>A69</f>
        <v>0</v>
      </c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</row>
    <row r="91" spans="1:38" x14ac:dyDescent="0.2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3"/>
      <c r="S91" s="19"/>
      <c r="T91" s="19"/>
      <c r="U91" s="13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</row>
    <row r="92" spans="1:38" x14ac:dyDescent="0.2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3"/>
      <c r="S92" s="19"/>
      <c r="T92" s="19"/>
      <c r="U92" s="13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</row>
    <row r="93" spans="1:38" x14ac:dyDescent="0.2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3"/>
      <c r="S93" s="19"/>
      <c r="T93" s="19"/>
      <c r="U93" s="13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</row>
    <row r="94" spans="1:38" x14ac:dyDescent="0.2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3"/>
      <c r="S94" s="19"/>
      <c r="T94" s="19"/>
      <c r="U94" s="13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</row>
    <row r="95" spans="1:38" x14ac:dyDescent="0.2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3"/>
      <c r="S95" s="19"/>
      <c r="T95" s="19"/>
      <c r="U95" s="13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</row>
    <row r="96" spans="1:38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13"/>
      <c r="S96" s="19"/>
      <c r="T96" s="19"/>
      <c r="U96" s="13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</row>
    <row r="97" spans="1:38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0" t="s">
        <v>2</v>
      </c>
      <c r="P98" s="15"/>
      <c r="Q98" s="15"/>
      <c r="R98" s="15"/>
      <c r="S98" s="56">
        <f>V1</f>
        <v>0</v>
      </c>
      <c r="T98" s="56"/>
      <c r="U98" s="56"/>
      <c r="V98" s="56"/>
      <c r="W98" s="56"/>
      <c r="X98" s="56"/>
      <c r="Y98" s="56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3"/>
      <c r="N99" s="20" t="s">
        <v>3</v>
      </c>
      <c r="O99" s="15"/>
      <c r="P99" s="15"/>
      <c r="Q99" s="15"/>
      <c r="R99" s="15"/>
      <c r="S99" s="16"/>
      <c r="T99" s="1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x14ac:dyDescent="0.25">
      <c r="A100" s="20" t="s">
        <v>4</v>
      </c>
      <c r="B100" s="150"/>
      <c r="C100" s="150"/>
      <c r="D100" s="20" t="s">
        <v>4</v>
      </c>
      <c r="E100" s="150"/>
      <c r="F100" s="150"/>
      <c r="G100" s="150"/>
      <c r="H100" s="150"/>
      <c r="I100" s="150"/>
      <c r="J100" s="150"/>
      <c r="K100" s="21">
        <v>2023</v>
      </c>
      <c r="L100" s="20" t="s">
        <v>5</v>
      </c>
      <c r="M100" s="20"/>
      <c r="N100" s="13"/>
      <c r="P100" s="15"/>
      <c r="Q100" s="15"/>
      <c r="R100" s="15"/>
      <c r="S100" s="16"/>
      <c r="T100" s="1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x14ac:dyDescent="0.25">
      <c r="A101" s="22" t="s">
        <v>27</v>
      </c>
      <c r="B101" s="15" t="s">
        <v>100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56">
        <f>V1</f>
        <v>0</v>
      </c>
      <c r="Q101" s="56"/>
      <c r="R101" s="56"/>
      <c r="S101" s="56"/>
      <c r="T101" s="56"/>
      <c r="U101" s="15" t="s">
        <v>6</v>
      </c>
      <c r="V101" s="15"/>
      <c r="W101" s="80" t="str">
        <f>IF(AD3&lt;&gt;"",TEXT(CONCATENATE(AD3,AJ3),"ДД.ММ.ГГГГ")," ")</f>
        <v xml:space="preserve"> </v>
      </c>
      <c r="X101" s="80"/>
      <c r="Y101" s="80"/>
      <c r="Z101" s="80"/>
      <c r="AA101" s="80"/>
      <c r="AC101" s="19"/>
      <c r="AD101" s="19"/>
      <c r="AE101" s="19"/>
      <c r="AF101" s="19"/>
      <c r="AG101" s="19"/>
      <c r="AI101" s="16"/>
      <c r="AJ101" s="15"/>
      <c r="AK101" s="15"/>
      <c r="AL101" s="15"/>
    </row>
    <row r="102" spans="1:38" x14ac:dyDescent="0.25">
      <c r="A102" s="144" t="s">
        <v>123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</row>
    <row r="103" spans="1:38" x14ac:dyDescent="0.2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</row>
    <row r="104" spans="1:38" x14ac:dyDescent="0.2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</row>
    <row r="105" spans="1:38" x14ac:dyDescent="0.2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</row>
    <row r="106" spans="1:38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x14ac:dyDescent="0.25">
      <c r="A107" s="23" t="s">
        <v>28</v>
      </c>
      <c r="B107" s="15" t="s">
        <v>15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x14ac:dyDescent="0.25">
      <c r="A109" s="59" t="s">
        <v>118</v>
      </c>
      <c r="B109" s="59"/>
      <c r="C109" s="59"/>
      <c r="D109" s="87" t="s">
        <v>7</v>
      </c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59" t="s">
        <v>8</v>
      </c>
      <c r="Z109" s="59"/>
      <c r="AA109" s="59" t="s">
        <v>9</v>
      </c>
      <c r="AB109" s="59"/>
      <c r="AC109" s="59"/>
      <c r="AD109" s="59" t="s">
        <v>12</v>
      </c>
      <c r="AE109" s="59"/>
      <c r="AF109" s="59"/>
      <c r="AG109" s="59" t="s">
        <v>10</v>
      </c>
      <c r="AH109" s="59"/>
      <c r="AI109" s="59"/>
      <c r="AJ109" s="59" t="s">
        <v>11</v>
      </c>
      <c r="AK109" s="59"/>
      <c r="AL109" s="59"/>
    </row>
    <row r="110" spans="1:38" x14ac:dyDescent="0.25">
      <c r="A110" s="59"/>
      <c r="B110" s="59"/>
      <c r="C110" s="59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x14ac:dyDescent="0.25">
      <c r="A111" s="59"/>
      <c r="B111" s="59"/>
      <c r="C111" s="59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x14ac:dyDescent="0.25">
      <c r="A112" s="59"/>
      <c r="B112" s="59"/>
      <c r="C112" s="59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x14ac:dyDescent="0.25">
      <c r="A113" s="66" t="s">
        <v>119</v>
      </c>
      <c r="B113" s="67"/>
      <c r="C113" s="68"/>
      <c r="D113" s="152" t="s">
        <v>122</v>
      </c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60">
        <f>M20</f>
        <v>1</v>
      </c>
      <c r="Z113" s="60"/>
      <c r="AA113" s="60">
        <v>13.34</v>
      </c>
      <c r="AB113" s="60"/>
      <c r="AC113" s="60"/>
      <c r="AD113" s="60">
        <f>Y113*AA113</f>
        <v>13.34</v>
      </c>
      <c r="AE113" s="60"/>
      <c r="AF113" s="60"/>
      <c r="AG113" s="60">
        <f>ROUND(AD113*0.2,2)</f>
        <v>2.67</v>
      </c>
      <c r="AH113" s="60"/>
      <c r="AI113" s="60"/>
      <c r="AJ113" s="60">
        <f>AD113+AG113</f>
        <v>16.009999999999998</v>
      </c>
      <c r="AK113" s="60"/>
      <c r="AL113" s="60"/>
    </row>
    <row r="114" spans="1:38" x14ac:dyDescent="0.25">
      <c r="A114" s="69"/>
      <c r="B114" s="70"/>
      <c r="C114" s="71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1:38" ht="15.75" thickBot="1" x14ac:dyDescent="0.3">
      <c r="A115" s="72"/>
      <c r="B115" s="73"/>
      <c r="C115" s="74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60"/>
      <c r="Z115" s="60"/>
      <c r="AA115" s="60"/>
      <c r="AB115" s="60"/>
      <c r="AC115" s="60"/>
      <c r="AD115" s="61"/>
      <c r="AE115" s="61"/>
      <c r="AF115" s="61"/>
      <c r="AG115" s="61"/>
      <c r="AH115" s="61"/>
      <c r="AI115" s="61"/>
      <c r="AJ115" s="61"/>
      <c r="AK115" s="61"/>
      <c r="AL115" s="61"/>
    </row>
    <row r="116" spans="1:38" ht="15.75" thickBo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24" t="s">
        <v>13</v>
      </c>
      <c r="Y116" s="15"/>
      <c r="Z116" s="15"/>
      <c r="AA116" s="15"/>
      <c r="AB116" s="15"/>
      <c r="AC116" s="15"/>
      <c r="AD116" s="57">
        <f>AD113</f>
        <v>13.34</v>
      </c>
      <c r="AE116" s="57"/>
      <c r="AF116" s="57"/>
      <c r="AG116" s="57">
        <f>AG113</f>
        <v>2.67</v>
      </c>
      <c r="AH116" s="57"/>
      <c r="AI116" s="57"/>
      <c r="AJ116" s="57">
        <f>AJ113</f>
        <v>16.009999999999998</v>
      </c>
      <c r="AK116" s="57"/>
      <c r="AL116" s="57"/>
    </row>
    <row r="117" spans="1:38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x14ac:dyDescent="0.25">
      <c r="A118" s="63" t="s">
        <v>14</v>
      </c>
      <c r="B118" s="63"/>
      <c r="C118" s="63"/>
      <c r="D118" s="63"/>
      <c r="E118" s="63"/>
      <c r="F118" s="63"/>
      <c r="G118" s="63"/>
      <c r="H118" s="64" t="str">
        <f>SUBSTITUTE(PROPER(INDEX(n_4,MID(TEXT(AJ116,n0),1,1)+1)&amp;INDEX(n0x,MID(TEXT(AJ116,n0),2,1)+1,MID(TEXT(AJ116,n0),3,1)+1)&amp;IF(-MID(TEXT(AJ116,n0),1,3),"миллиард"&amp;VLOOKUP(MID(TEXT(AJ116,n0),3,1)*AND(MID(TEXT(AJ116,n0),2,1)-1),мил,2),"")&amp;INDEX(n_4,MID(TEXT(AJ116,n0),4,1)+1)&amp;INDEX(n0x,MID(TEXT(AJ116,n0),5,1)+1,MID(TEXT(AJ116,n0),6,1)+1)&amp;IF(-MID(TEXT(AJ116,n0),4,3),"миллион"&amp;VLOOKUP(MID(TEXT(AJ116,n0),6,1)*AND(MID(TEXT(AJ116,n0),5,1)-1),мил,2),"")&amp;INDEX(n_4,MID(TEXT(AJ116,n0),7,1)+1)&amp;INDEX(n1x,MID(TEXT(AJ116,n0),8,1)+1,MID(TEXT(AJ116,n0),9,1)+1)&amp;IF(-MID(TEXT(AJ116,n0),7,3),VLOOKUP(MID(TEXT(AJ116,n0),9,1)*AND(MID(TEXT(AJ116,n0),8,1)-1),тыс,2),"")&amp;INDEX(n_4,MID(TEXT(AJ116,n0),10,1)+1)&amp;INDEX(n0x,MID(TEXT(AJ116,n0),11,1)+1,MID(TEXT(AJ116,n0),12,1)+1)),"z"," ")&amp;IF(TRUNC(TEXT(AJ116,n0)),"","Ноль ")&amp;"рубл"&amp;VLOOKUP(MOD(MAX(MOD(MID(TEXT(AJ116,n0),11,2)-11,100),9),10),{0,"ь ";1,"я ";4,"ей "},2)&amp;RIGHT(TEXT(AJ116,n0),2)&amp;" копе"&amp;VLOOKUP(MOD(MAX(MOD(RIGHT(TEXT(AJ116,n0),2)-11,100),9),10),{0,"йка";1,"йки";4,"ек"},2)</f>
        <v>Шестнадцать рублей 01 копейка</v>
      </c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</row>
    <row r="119" spans="1:38" x14ac:dyDescent="0.25">
      <c r="A119" s="15" t="s">
        <v>26</v>
      </c>
      <c r="B119" s="15"/>
      <c r="C119" s="15"/>
      <c r="D119" s="15"/>
      <c r="E119" s="15"/>
      <c r="F119" s="15"/>
      <c r="G119" s="15"/>
      <c r="H119" s="65" t="str">
        <f>SUBSTITUTE(PROPER(INDEX(n_4,MID(TEXT(AG116,n0),1,1)+1)&amp;INDEX(n0x,MID(TEXT(AG116,n0),2,1)+1,MID(TEXT(AG116,n0),3,1)+1)&amp;IF(-MID(TEXT(AG116,n0),1,3),"миллиард"&amp;VLOOKUP(MID(TEXT(AG116,n0),3,1)*AND(MID(TEXT(AG116,n0),2,1)-1),мил,2),"")&amp;INDEX(n_4,MID(TEXT(AG116,n0),4,1)+1)&amp;INDEX(n0x,MID(TEXT(AG116,n0),5,1)+1,MID(TEXT(AG116,n0),6,1)+1)&amp;IF(-MID(TEXT(AG116,n0),4,3),"миллион"&amp;VLOOKUP(MID(TEXT(AG116,n0),6,1)*AND(MID(TEXT(AG116,n0),5,1)-1),мил,2),"")&amp;INDEX(n_4,MID(TEXT(AG116,n0),7,1)+1)&amp;INDEX(n1x,MID(TEXT(AG116,n0),8,1)+1,MID(TEXT(AG116,n0),9,1)+1)&amp;IF(-MID(TEXT(AG116,n0),7,3),VLOOKUP(MID(TEXT(AG116,n0),9,1)*AND(MID(TEXT(AG116,n0),8,1)-1),тыс,2),"")&amp;INDEX(n_4,MID(TEXT(AG116,n0),10,1)+1)&amp;INDEX(n0x,MID(TEXT(AG116,n0),11,1)+1,MID(TEXT(AG116,n0),12,1)+1)),"z"," ")&amp;IF(TRUNC(TEXT(AG116,n0)),"","Ноль ")&amp;"рубл"&amp;VLOOKUP(MOD(MAX(MOD(MID(TEXT(AG116,n0),11,2)-11,100),9),10),{0,"ь ";1,"я ";4,"ей "},2)&amp;RIGHT(TEXT(AG116,n0),2)&amp;" копе"&amp;VLOOKUP(MOD(MAX(MOD(RIGHT(TEXT(AG116,n0),2)-11,100),9),10),{0,"йка";1,"йки";4,"ек"},2)</f>
        <v>Два рубля 67 копеек</v>
      </c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</row>
    <row r="120" spans="1:38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x14ac:dyDescent="0.25">
      <c r="A121" s="23" t="s">
        <v>29</v>
      </c>
      <c r="B121" s="15" t="s">
        <v>16</v>
      </c>
      <c r="C121" s="15"/>
      <c r="D121" s="15"/>
      <c r="E121" s="15"/>
      <c r="F121" s="15"/>
      <c r="G121" s="15"/>
      <c r="H121" s="15"/>
      <c r="I121" s="15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1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x14ac:dyDescent="0.25">
      <c r="A124" s="15"/>
      <c r="B124" s="15"/>
      <c r="C124" s="15"/>
      <c r="D124" s="15"/>
      <c r="E124" s="15"/>
      <c r="F124" s="20" t="s"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5"/>
      <c r="V124" s="15"/>
      <c r="W124" s="15"/>
      <c r="X124" s="15"/>
      <c r="Y124" s="20" t="s">
        <v>1</v>
      </c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x14ac:dyDescent="0.25">
      <c r="A126" s="15" t="s">
        <v>110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5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x14ac:dyDescent="0.25">
      <c r="A127" s="15" t="s">
        <v>111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6"/>
      <c r="U127" s="15"/>
      <c r="V127" s="15"/>
      <c r="W127" s="15"/>
      <c r="X127" s="15"/>
      <c r="Y127" s="15"/>
      <c r="Z127" s="15"/>
      <c r="AA127" s="15" t="s">
        <v>19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x14ac:dyDescent="0.25">
      <c r="A128" s="56"/>
      <c r="B128" s="56"/>
      <c r="C128" s="56"/>
      <c r="D128" s="56"/>
      <c r="E128" s="56"/>
      <c r="F128" s="56"/>
      <c r="G128" s="56"/>
      <c r="H128" s="56"/>
      <c r="I128" s="39" t="s">
        <v>113</v>
      </c>
      <c r="J128" s="39"/>
      <c r="K128" s="39"/>
      <c r="L128" s="39"/>
      <c r="M128" s="15"/>
      <c r="N128" s="15"/>
      <c r="O128" s="15"/>
      <c r="P128" s="15"/>
      <c r="Q128" s="15"/>
      <c r="R128" s="15"/>
      <c r="S128" s="16"/>
      <c r="T128" s="16"/>
      <c r="U128" s="15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15" t="s">
        <v>17</v>
      </c>
      <c r="AJ128" s="15"/>
      <c r="AK128" s="15"/>
      <c r="AL128" s="15"/>
    </row>
    <row r="129" spans="1:39" x14ac:dyDescent="0.25">
      <c r="A129" s="15"/>
      <c r="B129" s="15"/>
      <c r="C129" s="15" t="s">
        <v>17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9" x14ac:dyDescent="0.25">
      <c r="A130" s="15"/>
      <c r="B130" s="15"/>
      <c r="C130" s="15"/>
      <c r="D130" s="15"/>
      <c r="E130" s="15" t="s">
        <v>18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5"/>
      <c r="V130" s="15"/>
      <c r="W130" s="15"/>
      <c r="X130" s="15"/>
      <c r="Y130" s="15"/>
      <c r="Z130" s="15" t="s">
        <v>18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9" x14ac:dyDescent="0.2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9" x14ac:dyDescent="0.25">
      <c r="A134" s="81" t="s">
        <v>114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15"/>
      <c r="S134" s="16"/>
      <c r="T134" s="16"/>
      <c r="U134" s="15"/>
      <c r="V134" s="15"/>
      <c r="W134" s="20" t="s">
        <v>34</v>
      </c>
      <c r="X134" s="15"/>
      <c r="Y134" s="15"/>
      <c r="Z134" s="15"/>
      <c r="AA134" s="15"/>
      <c r="AB134" s="15"/>
      <c r="AC134" s="15"/>
      <c r="AD134" s="15"/>
      <c r="AE134" s="15"/>
      <c r="AF134" s="56">
        <f>V1</f>
        <v>0</v>
      </c>
      <c r="AG134" s="56"/>
      <c r="AH134" s="56"/>
      <c r="AI134" s="56"/>
      <c r="AJ134" s="56"/>
      <c r="AK134" s="56"/>
      <c r="AL134" s="56"/>
    </row>
    <row r="135" spans="1:39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15"/>
      <c r="S135" s="16"/>
      <c r="T135" s="1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20" t="s">
        <v>6</v>
      </c>
      <c r="AF135" s="15"/>
      <c r="AG135" s="83" t="str">
        <f>IF(AD3&lt;&gt;"",TEXT(CONCATENATE(AD3,AJ3),"ДД.ММ.ГГГГ")," ")</f>
        <v xml:space="preserve"> </v>
      </c>
      <c r="AH135" s="83"/>
      <c r="AI135" s="83"/>
      <c r="AJ135" s="83"/>
      <c r="AK135" s="83"/>
      <c r="AL135" s="83"/>
    </row>
    <row r="136" spans="1:39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15"/>
      <c r="S136" s="16"/>
      <c r="T136" s="1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9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15"/>
      <c r="S137" s="16"/>
      <c r="T137" s="1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9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15"/>
      <c r="S138" s="16"/>
      <c r="T138" s="1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9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15"/>
      <c r="S139" s="16"/>
      <c r="T139" s="1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9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15"/>
      <c r="S140" s="16"/>
      <c r="T140" s="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9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15"/>
      <c r="S141" s="16"/>
      <c r="T141" s="1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9" x14ac:dyDescent="0.25">
      <c r="A143" s="20" t="s">
        <v>25</v>
      </c>
      <c r="B143" s="15"/>
      <c r="C143" s="15"/>
      <c r="D143" s="15"/>
      <c r="E143" s="15"/>
      <c r="F143" s="15"/>
      <c r="G143" s="15"/>
      <c r="H143" s="15"/>
      <c r="I143" s="84">
        <f>A64</f>
        <v>0</v>
      </c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4" spans="1:39" x14ac:dyDescent="0.25">
      <c r="A144" s="20"/>
      <c r="B144" s="15"/>
      <c r="C144" s="15"/>
      <c r="D144" s="15"/>
      <c r="E144" s="15"/>
      <c r="F144" s="15"/>
      <c r="G144" s="15"/>
      <c r="H144" s="15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</row>
    <row r="145" spans="1:38" x14ac:dyDescent="0.25">
      <c r="A145" s="15"/>
      <c r="B145" s="15"/>
      <c r="C145" s="15"/>
      <c r="D145" s="15"/>
      <c r="E145" s="15"/>
      <c r="F145" s="15"/>
      <c r="G145" s="15"/>
      <c r="H145" s="15"/>
      <c r="I145" s="85" t="s">
        <v>117</v>
      </c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</row>
    <row r="146" spans="1:38" x14ac:dyDescent="0.25">
      <c r="A146" s="15" t="s">
        <v>101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51" t="str">
        <f>IF(AD3&lt;&gt;"",TEXT(CONCATENATE(AD3,AJ3),"ДД.ММ.ГГГГ")," ")</f>
        <v xml:space="preserve"> </v>
      </c>
      <c r="V146" s="50"/>
      <c r="W146" s="50"/>
      <c r="X146" s="50"/>
      <c r="Y146" s="50"/>
      <c r="Z146" s="50"/>
      <c r="AA146" s="15" t="s">
        <v>30</v>
      </c>
      <c r="AB146" s="56">
        <f>V1</f>
        <v>0</v>
      </c>
      <c r="AC146" s="56"/>
      <c r="AD146" s="56"/>
      <c r="AE146" s="56"/>
      <c r="AF146" s="56"/>
      <c r="AG146" s="56"/>
      <c r="AH146" s="56"/>
      <c r="AI146" s="56"/>
      <c r="AJ146" s="56"/>
      <c r="AK146" s="19"/>
    </row>
    <row r="147" spans="1:38" x14ac:dyDescent="0.25">
      <c r="A147" s="86" t="s">
        <v>120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</row>
    <row r="148" spans="1:38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</row>
    <row r="149" spans="1:38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</row>
    <row r="150" spans="1:38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</row>
    <row r="151" spans="1:38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ht="15" customHeight="1" x14ac:dyDescent="0.25">
      <c r="A152" s="59" t="s">
        <v>118</v>
      </c>
      <c r="B152" s="59"/>
      <c r="C152" s="59"/>
      <c r="D152" s="87" t="s">
        <v>7</v>
      </c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59" t="s">
        <v>8</v>
      </c>
      <c r="Z152" s="59"/>
      <c r="AA152" s="59" t="s">
        <v>9</v>
      </c>
      <c r="AB152" s="59"/>
      <c r="AC152" s="59"/>
      <c r="AD152" s="59" t="s">
        <v>12</v>
      </c>
      <c r="AE152" s="59"/>
      <c r="AF152" s="59"/>
      <c r="AG152" s="59" t="s">
        <v>10</v>
      </c>
      <c r="AH152" s="59"/>
      <c r="AI152" s="59"/>
      <c r="AJ152" s="59" t="s">
        <v>11</v>
      </c>
      <c r="AK152" s="59"/>
      <c r="AL152" s="59"/>
    </row>
    <row r="153" spans="1:38" x14ac:dyDescent="0.25">
      <c r="A153" s="59"/>
      <c r="B153" s="59"/>
      <c r="C153" s="59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x14ac:dyDescent="0.25">
      <c r="A154" s="59"/>
      <c r="B154" s="59"/>
      <c r="C154" s="59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x14ac:dyDescent="0.25">
      <c r="A155" s="59"/>
      <c r="B155" s="59"/>
      <c r="C155" s="59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x14ac:dyDescent="0.25">
      <c r="A156" s="66" t="s">
        <v>119</v>
      </c>
      <c r="B156" s="67"/>
      <c r="C156" s="68"/>
      <c r="D156" s="152" t="s">
        <v>122</v>
      </c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60">
        <f>M20</f>
        <v>1</v>
      </c>
      <c r="Z156" s="60"/>
      <c r="AA156" s="60">
        <v>13.34</v>
      </c>
      <c r="AB156" s="60"/>
      <c r="AC156" s="60"/>
      <c r="AD156" s="60">
        <f>Y156*AA156</f>
        <v>13.34</v>
      </c>
      <c r="AE156" s="60"/>
      <c r="AF156" s="60"/>
      <c r="AG156" s="60">
        <f>ROUND(AD156*0.2,2)</f>
        <v>2.67</v>
      </c>
      <c r="AH156" s="60"/>
      <c r="AI156" s="60"/>
      <c r="AJ156" s="60">
        <f>AD156+AG156</f>
        <v>16.009999999999998</v>
      </c>
      <c r="AK156" s="60"/>
      <c r="AL156" s="60"/>
    </row>
    <row r="157" spans="1:38" x14ac:dyDescent="0.25">
      <c r="A157" s="69"/>
      <c r="B157" s="70"/>
      <c r="C157" s="7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</row>
    <row r="158" spans="1:38" ht="15.75" thickBot="1" x14ac:dyDescent="0.3">
      <c r="A158" s="72"/>
      <c r="B158" s="73"/>
      <c r="C158" s="74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60"/>
      <c r="Z158" s="60"/>
      <c r="AA158" s="60"/>
      <c r="AB158" s="60"/>
      <c r="AC158" s="60"/>
      <c r="AD158" s="61"/>
      <c r="AE158" s="61"/>
      <c r="AF158" s="61"/>
      <c r="AG158" s="61"/>
      <c r="AH158" s="61"/>
      <c r="AI158" s="61"/>
      <c r="AJ158" s="61"/>
      <c r="AK158" s="61"/>
      <c r="AL158" s="61"/>
    </row>
    <row r="159" spans="1:38" ht="15.75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20"/>
      <c r="W159" s="15"/>
      <c r="X159" s="24" t="s">
        <v>13</v>
      </c>
      <c r="Y159" s="15"/>
      <c r="Z159" s="15"/>
      <c r="AA159" s="15"/>
      <c r="AB159" s="15"/>
      <c r="AC159" s="15"/>
      <c r="AD159" s="57">
        <f>AD156</f>
        <v>13.34</v>
      </c>
      <c r="AE159" s="57"/>
      <c r="AF159" s="57"/>
      <c r="AG159" s="57">
        <f>AG156</f>
        <v>2.67</v>
      </c>
      <c r="AH159" s="57"/>
      <c r="AI159" s="57"/>
      <c r="AJ159" s="57">
        <f>AJ156</f>
        <v>16.009999999999998</v>
      </c>
      <c r="AK159" s="57"/>
      <c r="AL159" s="57"/>
    </row>
    <row r="160" spans="1:38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x14ac:dyDescent="0.25">
      <c r="A161" s="63" t="s">
        <v>14</v>
      </c>
      <c r="B161" s="63"/>
      <c r="C161" s="63"/>
      <c r="D161" s="63"/>
      <c r="E161" s="63"/>
      <c r="F161" s="63"/>
      <c r="G161" s="63"/>
      <c r="H161" s="64" t="str">
        <f>SUBSTITUTE(PROPER(INDEX(n_4,MID(TEXT(AJ159,n0),1,1)+1)&amp;INDEX(n0x,MID(TEXT(AJ159,n0),2,1)+1,MID(TEXT(AJ159,n0),3,1)+1)&amp;IF(-MID(TEXT(AJ159,n0),1,3),"миллиард"&amp;VLOOKUP(MID(TEXT(AJ159,n0),3,1)*AND(MID(TEXT(AJ159,n0),2,1)-1),мил,2),"")&amp;INDEX(n_4,MID(TEXT(AJ159,n0),4,1)+1)&amp;INDEX(n0x,MID(TEXT(AJ159,n0),5,1)+1,MID(TEXT(AJ159,n0),6,1)+1)&amp;IF(-MID(TEXT(AJ159,n0),4,3),"миллион"&amp;VLOOKUP(MID(TEXT(AJ159,n0),6,1)*AND(MID(TEXT(AJ159,n0),5,1)-1),мил,2),"")&amp;INDEX(n_4,MID(TEXT(AJ159,n0),7,1)+1)&amp;INDEX(n1x,MID(TEXT(AJ159,n0),8,1)+1,MID(TEXT(AJ159,n0),9,1)+1)&amp;IF(-MID(TEXT(AJ159,n0),7,3),VLOOKUP(MID(TEXT(AJ159,n0),9,1)*AND(MID(TEXT(AJ159,n0),8,1)-1),тыс,2),"")&amp;INDEX(n_4,MID(TEXT(AJ159,n0),10,1)+1)&amp;INDEX(n0x,MID(TEXT(AJ159,n0),11,1)+1,MID(TEXT(AJ159,n0),12,1)+1)),"z"," ")&amp;IF(TRUNC(TEXT(AJ159,n0)),"","Ноль ")&amp;"рубл"&amp;VLOOKUP(MOD(MAX(MOD(MID(TEXT(AJ159,n0),11,2)-11,100),9),10),{0,"ь ";1,"я ";4,"ей "},2)&amp;RIGHT(TEXT(AJ159,n0),2)&amp;" копе"&amp;VLOOKUP(MOD(MAX(MOD(RIGHT(TEXT(AJ159,n0),2)-11,100),9),10),{0,"йка";1,"йки";4,"ек"},2)</f>
        <v>Шестнадцать рублей 01 копейка</v>
      </c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</row>
    <row r="162" spans="1:38" x14ac:dyDescent="0.25">
      <c r="A162" s="63" t="s">
        <v>26</v>
      </c>
      <c r="B162" s="63"/>
      <c r="C162" s="63"/>
      <c r="D162" s="63"/>
      <c r="E162" s="63"/>
      <c r="F162" s="63"/>
      <c r="G162" s="63"/>
      <c r="H162" s="65" t="str">
        <f>SUBSTITUTE(PROPER(INDEX(n_4,MID(TEXT(AG159,n0),1,1)+1)&amp;INDEX(n0x,MID(TEXT(AG159,n0),2,1)+1,MID(TEXT(AG159,n0),3,1)+1)&amp;IF(-MID(TEXT(AG159,n0),1,3),"миллиард"&amp;VLOOKUP(MID(TEXT(AG159,n0),3,1)*AND(MID(TEXT(AG159,n0),2,1)-1),мил,2),"")&amp;INDEX(n_4,MID(TEXT(AG159,n0),4,1)+1)&amp;INDEX(n0x,MID(TEXT(AG159,n0),5,1)+1,MID(TEXT(AG159,n0),6,1)+1)&amp;IF(-MID(TEXT(AG159,n0),4,3),"миллион"&amp;VLOOKUP(MID(TEXT(AG159,n0),6,1)*AND(MID(TEXT(AG159,n0),5,1)-1),мил,2),"")&amp;INDEX(n_4,MID(TEXT(AG159,n0),7,1)+1)&amp;INDEX(n1x,MID(TEXT(AG159,n0),8,1)+1,MID(TEXT(AG159,n0),9,1)+1)&amp;IF(-MID(TEXT(AG159,n0),7,3),VLOOKUP(MID(TEXT(AG159,n0),9,1)*AND(MID(TEXT(AG159,n0),8,1)-1),тыс,2),"")&amp;INDEX(n_4,MID(TEXT(AG159,n0),10,1)+1)&amp;INDEX(n0x,MID(TEXT(AG159,n0),11,1)+1,MID(TEXT(AG159,n0),12,1)+1)),"z"," ")&amp;IF(TRUNC(TEXT(AG159,n0)),"","Ноль ")&amp;"рубл"&amp;VLOOKUP(MOD(MAX(MOD(MID(TEXT(AG159,n0),11,2)-11,100),9),10),{0,"ь ";1,"я ";4,"ей "},2)&amp;RIGHT(TEXT(AG159,n0),2)&amp;" копе"&amp;VLOOKUP(MOD(MAX(MOD(RIGHT(TEXT(AG159,n0),2)-11,100),9),10),{0,"йка";1,"йки";4,"ек"},2)</f>
        <v>Два рубля 67 копеек</v>
      </c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</row>
    <row r="163" spans="1:38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x14ac:dyDescent="0.25">
      <c r="A164" s="15" t="s">
        <v>32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x14ac:dyDescent="0.25">
      <c r="A165" s="15" t="s">
        <v>31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x14ac:dyDescent="0.25">
      <c r="A166" s="15" t="s">
        <v>98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x14ac:dyDescent="0.25">
      <c r="A167" s="15" t="s">
        <v>99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x14ac:dyDescent="0.25">
      <c r="A169" s="15" t="s">
        <v>103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147" t="s">
        <v>113</v>
      </c>
      <c r="AG169" s="147"/>
      <c r="AH169" s="147"/>
      <c r="AI169" s="147"/>
      <c r="AJ169" s="147"/>
      <c r="AK169" s="147"/>
      <c r="AL169" s="147"/>
    </row>
    <row r="170" spans="1:3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9"/>
      <c r="T170" s="19"/>
      <c r="U170" s="13"/>
      <c r="V170" s="13"/>
      <c r="W170" s="13"/>
      <c r="X170" s="13"/>
      <c r="Y170" s="25" t="s">
        <v>33</v>
      </c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x14ac:dyDescent="0.25">
      <c r="A171" s="13" t="s">
        <v>18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9"/>
      <c r="T171" s="1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9"/>
      <c r="T172" s="1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47"/>
      <c r="AG173" s="147"/>
      <c r="AH173" s="147"/>
      <c r="AI173" s="147"/>
      <c r="AJ173" s="147"/>
      <c r="AK173" s="147"/>
      <c r="AL173" s="147"/>
    </row>
    <row r="174" spans="1:3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9"/>
      <c r="T174" s="19"/>
      <c r="U174" s="13"/>
      <c r="V174" s="13"/>
      <c r="W174" s="13"/>
      <c r="X174" s="13"/>
      <c r="Y174" s="54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9"/>
      <c r="T175" s="1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9"/>
      <c r="T176" s="1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9"/>
      <c r="T177" s="1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9"/>
      <c r="T178" s="1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9"/>
      <c r="T179" s="1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9"/>
      <c r="T180" s="1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9"/>
      <c r="T181" s="1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9"/>
      <c r="T182" s="1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9"/>
      <c r="T183" s="1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9"/>
      <c r="T184" s="1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1:3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9"/>
      <c r="T185" s="1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</sheetData>
  <sheetProtection password="CE28" sheet="1" objects="1" scenarios="1" formatCells="0" formatRows="0" selectLockedCells="1"/>
  <mergeCells count="159">
    <mergeCell ref="AF173:AL173"/>
    <mergeCell ref="D109:X112"/>
    <mergeCell ref="AD116:AF116"/>
    <mergeCell ref="AG116:AI116"/>
    <mergeCell ref="A80:G80"/>
    <mergeCell ref="AJ116:AL116"/>
    <mergeCell ref="Y109:Z112"/>
    <mergeCell ref="AD109:AF112"/>
    <mergeCell ref="A83:Q95"/>
    <mergeCell ref="T80:Z80"/>
    <mergeCell ref="B100:C100"/>
    <mergeCell ref="E100:J100"/>
    <mergeCell ref="A131:AM131"/>
    <mergeCell ref="AF134:AL134"/>
    <mergeCell ref="A156:C158"/>
    <mergeCell ref="D156:X158"/>
    <mergeCell ref="Y156:Z158"/>
    <mergeCell ref="AA156:AC158"/>
    <mergeCell ref="AD159:AF159"/>
    <mergeCell ref="AG159:AI159"/>
    <mergeCell ref="A118:G118"/>
    <mergeCell ref="D113:X115"/>
    <mergeCell ref="Y113:Z115"/>
    <mergeCell ref="AF169:AL169"/>
    <mergeCell ref="A52:AL52"/>
    <mergeCell ref="A54:AL54"/>
    <mergeCell ref="A56:AL56"/>
    <mergeCell ref="A55:AL55"/>
    <mergeCell ref="A53:AL53"/>
    <mergeCell ref="A57:AL57"/>
    <mergeCell ref="A58:AL58"/>
    <mergeCell ref="AJ113:AL115"/>
    <mergeCell ref="A69:Q74"/>
    <mergeCell ref="A63:S63"/>
    <mergeCell ref="A62:AL62"/>
    <mergeCell ref="T69:AL72"/>
    <mergeCell ref="V90:AL96"/>
    <mergeCell ref="AG113:AI115"/>
    <mergeCell ref="A102:AL105"/>
    <mergeCell ref="T63:AL63"/>
    <mergeCell ref="A68:Q68"/>
    <mergeCell ref="T66:AL67"/>
    <mergeCell ref="A76:Q76"/>
    <mergeCell ref="K78:R78"/>
    <mergeCell ref="T64:AM64"/>
    <mergeCell ref="A66:Q66"/>
    <mergeCell ref="A67:Q67"/>
    <mergeCell ref="T68:AM68"/>
    <mergeCell ref="AJ3:AL3"/>
    <mergeCell ref="I9:AL9"/>
    <mergeCell ref="A8:N8"/>
    <mergeCell ref="R28:T30"/>
    <mergeCell ref="U28:Y30"/>
    <mergeCell ref="A38:AL38"/>
    <mergeCell ref="A48:AL48"/>
    <mergeCell ref="A49:AL49"/>
    <mergeCell ref="A43:AM43"/>
    <mergeCell ref="A44:AM44"/>
    <mergeCell ref="A34:AM34"/>
    <mergeCell ref="AI28:AL30"/>
    <mergeCell ref="R32:AK32"/>
    <mergeCell ref="A45:AL45"/>
    <mergeCell ref="A47:AL47"/>
    <mergeCell ref="A51:AL51"/>
    <mergeCell ref="K33:AK33"/>
    <mergeCell ref="A28:Q30"/>
    <mergeCell ref="V1:AD1"/>
    <mergeCell ref="A42:AM42"/>
    <mergeCell ref="A3:H3"/>
    <mergeCell ref="A17:AL17"/>
    <mergeCell ref="A4:AL4"/>
    <mergeCell ref="R26:T27"/>
    <mergeCell ref="U26:Y27"/>
    <mergeCell ref="Z26:AD27"/>
    <mergeCell ref="AE26:AH27"/>
    <mergeCell ref="AI26:AL27"/>
    <mergeCell ref="P12:AL12"/>
    <mergeCell ref="A21:AM21"/>
    <mergeCell ref="A22:AM22"/>
    <mergeCell ref="A24:AM24"/>
    <mergeCell ref="A23:AL23"/>
    <mergeCell ref="A10:AL10"/>
    <mergeCell ref="M20:N20"/>
    <mergeCell ref="A19:AL19"/>
    <mergeCell ref="A13:AL13"/>
    <mergeCell ref="A15:AL15"/>
    <mergeCell ref="L7:AL7"/>
    <mergeCell ref="V87:AL88"/>
    <mergeCell ref="V89:AL89"/>
    <mergeCell ref="T78:Z78"/>
    <mergeCell ref="A11:AL11"/>
    <mergeCell ref="A5:AL5"/>
    <mergeCell ref="O8:AL8"/>
    <mergeCell ref="L14:AL14"/>
    <mergeCell ref="A2:AM2"/>
    <mergeCell ref="A6:AK6"/>
    <mergeCell ref="A9:G9"/>
    <mergeCell ref="AD3:AI3"/>
    <mergeCell ref="A59:AL59"/>
    <mergeCell ref="A25:AL25"/>
    <mergeCell ref="A36:AM36"/>
    <mergeCell ref="Z28:AD30"/>
    <mergeCell ref="AE28:AH30"/>
    <mergeCell ref="A40:AL40"/>
    <mergeCell ref="A41:AL41"/>
    <mergeCell ref="M37:AL37"/>
    <mergeCell ref="A37:L37"/>
    <mergeCell ref="A39:AL39"/>
    <mergeCell ref="A35:AM35"/>
    <mergeCell ref="A26:Q27"/>
    <mergeCell ref="A50:AL50"/>
    <mergeCell ref="P101:T101"/>
    <mergeCell ref="AB146:AJ146"/>
    <mergeCell ref="V126:AL126"/>
    <mergeCell ref="A60:AL60"/>
    <mergeCell ref="A61:AL61"/>
    <mergeCell ref="Y152:Z155"/>
    <mergeCell ref="AA152:AC155"/>
    <mergeCell ref="AD152:AF155"/>
    <mergeCell ref="AA109:AC112"/>
    <mergeCell ref="AJ109:AL112"/>
    <mergeCell ref="W101:AA101"/>
    <mergeCell ref="A78:G78"/>
    <mergeCell ref="H119:AL119"/>
    <mergeCell ref="H118:AL118"/>
    <mergeCell ref="AJ152:AL155"/>
    <mergeCell ref="A134:Q141"/>
    <mergeCell ref="AG135:AL135"/>
    <mergeCell ref="I143:AL143"/>
    <mergeCell ref="I145:AL145"/>
    <mergeCell ref="A147:AL150"/>
    <mergeCell ref="A152:C155"/>
    <mergeCell ref="D152:X155"/>
    <mergeCell ref="A64:Q64"/>
    <mergeCell ref="V84:AL85"/>
    <mergeCell ref="U169:AE169"/>
    <mergeCell ref="AJ159:AL159"/>
    <mergeCell ref="I144:AL144"/>
    <mergeCell ref="AG152:AI155"/>
    <mergeCell ref="AG156:AI158"/>
    <mergeCell ref="AJ156:AL158"/>
    <mergeCell ref="AD156:AF158"/>
    <mergeCell ref="A65:K65"/>
    <mergeCell ref="A161:G161"/>
    <mergeCell ref="H161:AL161"/>
    <mergeCell ref="A162:G162"/>
    <mergeCell ref="H162:AL162"/>
    <mergeCell ref="J121:S121"/>
    <mergeCell ref="U121:AL121"/>
    <mergeCell ref="A128:H128"/>
    <mergeCell ref="V128:AH128"/>
    <mergeCell ref="A113:C115"/>
    <mergeCell ref="AA113:AC115"/>
    <mergeCell ref="AD113:AF115"/>
    <mergeCell ref="T73:AL74"/>
    <mergeCell ref="V83:AL83"/>
    <mergeCell ref="AG109:AI112"/>
    <mergeCell ref="A109:C112"/>
    <mergeCell ref="S98:Y98"/>
  </mergeCells>
  <printOptions horizontalCentered="1"/>
  <pageMargins left="0.70866141732283472" right="0.43307086614173229" top="0.55118110236220474" bottom="0.55118110236220474" header="0" footer="0"/>
  <pageSetup paperSize="9" scale="98" fitToHeight="0" orientation="portrait" blackAndWhite="1" r:id="rId1"/>
  <headerFooter differentFirst="1"/>
  <rowBreaks count="1" manualBreakCount="1">
    <brk id="13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904562.22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Девятьсот четыре тысячи пятьсот шестьдесят два рубля 22 копейки</v>
      </c>
    </row>
    <row r="19" spans="2:14" x14ac:dyDescent="0.2">
      <c r="B19" s="7">
        <f ca="1">ROUND((RAND()*10000000),2)</f>
        <v>3218217.25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двести восемнадцать тысяч двести семнадцать рублей 25 копеек</v>
      </c>
    </row>
    <row r="20" spans="2:14" x14ac:dyDescent="0.2">
      <c r="B20" s="7">
        <f ca="1">ROUND((RAND()*100000000),2)</f>
        <v>21528795.739999998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один миллион пятьсот двадцать восемь тысяч семьсот девяносто пять рублей 74 копейки</v>
      </c>
    </row>
    <row r="21" spans="2:14" x14ac:dyDescent="0.2">
      <c r="B21" s="7">
        <f ca="1">ROUND((RAND()*1000000000),2)</f>
        <v>640320671.40999997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Шестьсот сорок миллионов триста двадцать тысяч шестьсот семьдесят один рубль 41 копейка</v>
      </c>
    </row>
    <row r="22" spans="2:14" x14ac:dyDescent="0.2">
      <c r="B22" s="7">
        <f ca="1">ROUND((RAND()*1000000000000),2)</f>
        <v>416625757361.22998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Четыреста шестнадцать миллиардов шестьсот двадцать пять миллионов семьсот пятьдесят семь тысяч триста шестьдесят один рубль 23 копейки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2022-12-30T06:26:34Z</cp:lastPrinted>
  <dcterms:created xsi:type="dcterms:W3CDTF">2021-04-16T08:52:42Z</dcterms:created>
  <dcterms:modified xsi:type="dcterms:W3CDTF">2022-12-30T06:57:54Z</dcterms:modified>
</cp:coreProperties>
</file>