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65" windowWidth="14220" windowHeight="892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'Лист1'!$A$3:$AM$194</definedName>
    <definedName name="ТД">'Лист1'!$BE$67:$BG$103</definedName>
    <definedName name="Техническое_диагностирование_аттракциона_механизированного_поступательного_движения">'Лист1'!$BE$67:$BG$103</definedName>
    <definedName name="тыс">{0,"тысячz";1,"тысячаz";2,"тысячиz";5,"тысячz"}</definedName>
  </definedNames>
  <calcPr fullCalcOnLoad="1"/>
</workbook>
</file>

<file path=xl/comments1.xml><?xml version="1.0" encoding="utf-8"?>
<comments xmlns="http://schemas.openxmlformats.org/spreadsheetml/2006/main">
  <authors>
    <author>Markovski</author>
    <author>Aliabeva</author>
    <author>kalugina</author>
  </authors>
  <commentList>
    <comment ref="AD44" authorId="0">
      <text>
        <r>
          <rPr>
            <sz val="9"/>
            <rFont val="Tahoma"/>
            <family val="2"/>
          </rPr>
          <t>Заполняет Госпромнадзор при регистрации договора
Дата автоматически переходит в акт и счет.</t>
        </r>
      </text>
    </comment>
    <comment ref="V42" authorId="1">
      <text>
        <r>
          <rPr>
            <sz val="9"/>
            <rFont val="Tahoma"/>
            <family val="2"/>
          </rPr>
          <t>Заполняет Госпромнадзор при регистрации договора. Номер автоматически переходит в акт и счет</t>
        </r>
      </text>
    </comment>
    <comment ref="C58" authorId="1">
      <text>
        <r>
          <rPr>
            <sz val="9"/>
            <rFont val="Tahoma"/>
            <family val="2"/>
          </rPr>
          <t xml:space="preserve">
ПОСЛЕ ЩЕЛЧКА ПО ЯЧЕЙКЕ;
НАЖАТЬ НА КНОПКУ С ТРЕУГОЛЬНИКОМ ВЫБРАТЬ ВИД ДВИЖЕНИЯ ИЗ СПИСКА;
ПОСЛЕ ЭТОГО ХАРАКТЕРИСТИКИ ВЫБРАТЬ В ЯЧЕЙКЕ СПРАВА;
ДАННЫЕ АВТОМАТИЧЕСКИ ПОПАДАЮТ В АКТ И СЧЕТ;
ДО ПЕЧАТИ ОТРЕГУЛИРОВАТЬ ВЫСОТУ СТРОКИ, ЛИШНИЕ СТРОКИ МОЖНО СКРЫТЬ.
</t>
        </r>
      </text>
    </comment>
    <comment ref="B14" authorId="2">
      <text>
        <r>
          <rPr>
            <sz val="8"/>
            <rFont val="Tahoma"/>
            <family val="2"/>
          </rPr>
          <t>ПОСЛЕ ЩЕЛЧКА ПО ЯЧЕЙКЕ;
НАЖАТЬ НА КНОПКУ С ТРЕУГОЛЬНИКОМ И ВЫБРАТЬ ИЗ СПИСКА
ДО ПЕЧАТИ ОТРЕГУЛИРОВАТЬ ВЫСОТУ СТРОКИ ЛИШНИЕ СТРОКИ МОЖНО СКРЫТЬ</t>
        </r>
      </text>
    </comment>
    <comment ref="A108" authorId="1">
      <text>
        <r>
          <rPr>
            <sz val="9"/>
            <rFont val="Tahoma"/>
            <family val="2"/>
          </rPr>
          <t xml:space="preserve">
ДАННЫЕ АВТОМАТИЧЕСКИ ПОПАДАЮТ В АКТ И СЧЕТ</t>
        </r>
      </text>
    </comment>
    <comment ref="K111" authorId="1">
      <text>
        <r>
          <rPr>
            <sz val="9"/>
            <rFont val="Tahoma"/>
            <family val="2"/>
          </rPr>
          <t xml:space="preserve">
ДАННЫЕ АВТОМАТИЧЕСКИ ПОПАДАЮТ В АКТ И СЧЕТ</t>
        </r>
      </text>
    </comment>
    <comment ref="O58" authorId="1">
      <text>
        <r>
          <rPr>
            <sz val="9"/>
            <rFont val="Tahoma"/>
            <family val="2"/>
          </rPr>
          <t xml:space="preserve">
ЗАПОЛНЯТЬ ПОСЛЕ ВЫБОРА ЗНАЧЕНИЯ В ЯЧЕЙКЕ СЛЕВА; 
ПОСЛЕ ЩЕЛЧКА ПО ЯЧЕЙКЕ;
НАЖАТЬ НА КНОПКУ С ТРЕУГОЛЬНИКОМ И ВЫБРАТЬ ИЗ СПИСКА
ДО ПЕЧАТИ ОТРЕГУЛИРОВАТЬ ВЫСОТУ СТРОКИ ЛИШНИЕ СТРОЧКИ МОЖНО СКРЫТЬ.
ДАННЫЕ АВТОМАТИЧЕСКИ ПОПАДАЮТ В АКТ И СЧЕТ
</t>
        </r>
      </text>
    </comment>
    <comment ref="AH14" authorId="1">
      <text>
        <r>
          <rPr>
            <sz val="9"/>
            <rFont val="Tahoma"/>
            <family val="2"/>
          </rPr>
          <t xml:space="preserve">ПОСЛЕ ЩЕЛЧКА ПО ЯЧЕЙКЕ;
НАЖАТЬ НА КНОПКУ С ТРЕУГОЛЬНИКОМ И ВЫБРАТЬ ИЗ СПИСКА
ДО ПЕЧАТИ ОТРЕГУЛИРОВАТЬ ВЫСОТУ СТРОКИ ЛИШНИЕ СТРОЧКИ МОЖНО СКРЫТЬ
</t>
        </r>
      </text>
    </comment>
    <comment ref="AK58" authorId="1">
      <text>
        <r>
          <rPr>
            <sz val="9"/>
            <rFont val="Tahoma"/>
            <family val="2"/>
          </rPr>
          <t xml:space="preserve">
УКАЗАТЬ КОЛИЧЕСТВО
ДАННЫЕ АВТОМАТИЧЕСКИ ПОПАДАЮТ В АКТ И СЧЕТ
</t>
        </r>
      </text>
    </comment>
    <comment ref="B32" authorId="1">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B30" authorId="1">
      <text>
        <r>
          <rPr>
            <sz val="9"/>
            <rFont val="Tahoma"/>
            <family val="2"/>
          </rPr>
          <t xml:space="preserve">
ДАННЫЕ АВТОМАТИЧЕСКИ ПОПАДАЮТ В ДОГОВОР И АКТ В ЭТОМ ФАЙЛЕ;
ЧТОБЫ ЗАПИСЬ В ДАННОМ ПОЛЕ ПОШЛА С НОВОЙ СТРОКИ, НАЖМИТЕ ALT+ENTER;
ДО ПЕЧАТИ ОТРЕГУЛИРОВАТЬ ВЫСОТУ СТРОКИ
</t>
        </r>
      </text>
    </comment>
    <comment ref="A48" authorId="1">
      <text>
        <r>
          <rPr>
            <sz val="9"/>
            <rFont val="Tahoma"/>
            <family val="2"/>
          </rPr>
          <t xml:space="preserve">
НАИМЕНОВАНИЕ СУБЪЕКТА АВТОМАТИЧЕСКИ ПОПАДАЕТ В ГРАФУ ЗАКАЗЧИК (наименование юридического лица) В КОНЦЕ ДОГОВОРА
</t>
        </r>
      </text>
    </comment>
    <comment ref="W6" authorId="1">
      <text>
        <r>
          <rPr>
            <sz val="9"/>
            <rFont val="Tahoma"/>
            <family val="2"/>
          </rPr>
          <t xml:space="preserve">
ВЫБРАТЬ УПРАВЛЕНИЕ ПО МЕСТУ ОБРАЩЕНИЯ</t>
        </r>
      </text>
    </comment>
  </commentList>
</comments>
</file>

<file path=xl/sharedStrings.xml><?xml version="1.0" encoding="utf-8"?>
<sst xmlns="http://schemas.openxmlformats.org/spreadsheetml/2006/main" count="508" uniqueCount="418">
  <si>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</si>
  <si>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</si>
  <si>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</si>
  <si>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</si>
  <si>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</si>
  <si>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</si>
  <si>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</si>
  <si>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</si>
  <si>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</si>
  <si>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</si>
  <si>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</si>
  <si>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</si>
  <si>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</si>
  <si>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</si>
  <si>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</si>
  <si>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</si>
  <si>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</si>
  <si>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</si>
  <si>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</si>
  <si>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</si>
  <si>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</si>
  <si>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</si>
  <si>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</si>
  <si>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</si>
  <si>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</si>
  <si>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</si>
  <si>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</si>
  <si>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</si>
  <si>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</si>
  <si>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</si>
  <si>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</si>
  <si>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</si>
  <si>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</si>
  <si>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</si>
  <si>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</si>
  <si>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</si>
  <si>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</si>
  <si>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</si>
  <si>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</si>
  <si>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</si>
  <si>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</si>
  <si>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</si>
  <si>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</si>
  <si>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</si>
  <si>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</si>
  <si>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</si>
  <si>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</si>
  <si>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</si>
  <si>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r>
      <rPr>
        <b/>
        <sz val="11"/>
        <color indexed="8"/>
        <rFont val="Times New Roman"/>
        <family val="1"/>
      </rPr>
      <t>ИСПОЛНИТЕЛЬ:</t>
    </r>
    <r>
      <rPr>
        <sz val="11"/>
        <color indexed="8"/>
        <rFont val="Times New Roman"/>
        <family val="1"/>
      </rPr>
      <t xml:space="preserve">
Госпромнадзор
220108, г. Минск, ул. Казинца, 86/1
p/с: BY61AKBB36429000032530000000
БИК: AKBBBY2X
ЦБУ № 527 ОАО "АСБ Беларусбанк"
УНП 100061974 ОКПО 00015482</t>
    </r>
  </si>
  <si>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</si>
  <si>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</si>
  <si>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</si>
  <si>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</si>
  <si>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</si>
  <si>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</si>
  <si>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</si>
  <si>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</si>
  <si>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</si>
  <si>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</si>
  <si>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</si>
  <si>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</si>
  <si>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</si>
  <si>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</si>
  <si>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</si>
  <si>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</si>
  <si>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</si>
  <si>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</si>
  <si>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1.1.1.</t>
  </si>
  <si>
    <t>в количестве</t>
  </si>
  <si>
    <t>Стоимость за единицу в бел. рублях</t>
  </si>
  <si>
    <t>заявление</t>
  </si>
  <si>
    <t>Предоплату гарантируем.</t>
  </si>
  <si>
    <t xml:space="preserve">Руководитель </t>
  </si>
  <si>
    <t>Гл. бухгалтер</t>
  </si>
  <si>
    <t>управления Госпромнадзора</t>
  </si>
  <si>
    <t>Минского городского</t>
  </si>
  <si>
    <t>Регистрационный или заводской номер</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</si>
  <si>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</si>
  <si>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</si>
  <si>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Марка или модель</t>
  </si>
  <si>
    <t>Банковские реквизиты юридического лица:</t>
  </si>
  <si>
    <t>Юридический адрес, телефон, факс, электронная почта:</t>
  </si>
  <si>
    <t>1.1.2.</t>
  </si>
  <si>
    <t>1.1.3.</t>
  </si>
  <si>
    <t xml:space="preserve">Начальнику </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</si>
  <si>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</si>
  <si>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</si>
  <si>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</si>
  <si>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Длина пути, м.</t>
  </si>
  <si>
    <t>Высота подъема, м.</t>
  </si>
  <si>
    <t>5.8.</t>
  </si>
  <si>
    <t>5.9.</t>
  </si>
  <si>
    <t>5.10.</t>
  </si>
  <si>
    <t>5.11.</t>
  </si>
  <si>
    <t>5.12.</t>
  </si>
  <si>
    <t>5.13.</t>
  </si>
  <si>
    <t>5.14.</t>
  </si>
  <si>
    <t>5.15.</t>
  </si>
  <si>
    <t>5.16.</t>
  </si>
  <si>
    <t>5.17.</t>
  </si>
  <si>
    <t>5.18.</t>
  </si>
  <si>
    <t>5.19.</t>
  </si>
  <si>
    <t>5.20.</t>
  </si>
  <si>
    <t>5.21.</t>
  </si>
  <si>
    <t>5.22.</t>
  </si>
  <si>
    <t>5.23.</t>
  </si>
  <si>
    <t>1.1.4.</t>
  </si>
  <si>
    <t>1.1.5.</t>
  </si>
  <si>
    <t>1.1.6.</t>
  </si>
  <si>
    <t>1.1.7.</t>
  </si>
  <si>
    <t>1.1.8.</t>
  </si>
  <si>
    <t xml:space="preserve">механизированного поступательного движения </t>
  </si>
  <si>
    <t>перед вводом в эксплуатацию</t>
  </si>
  <si>
    <t>в процессе эксплуатации</t>
  </si>
  <si>
    <t>Проведение осмотров и испытаний аттракционов</t>
  </si>
  <si>
    <t>после замены узлов</t>
  </si>
  <si>
    <t>Вид движения аттракциона/ аттракцион водный</t>
  </si>
  <si>
    <t>С порядком оформления документов для оказания платных услуг, размещенном на сайте Госпромнадзора, ознакомлены.</t>
  </si>
  <si>
    <t>7.3.</t>
  </si>
  <si>
    <t>7.4.</t>
  </si>
  <si>
    <t>7.5.</t>
  </si>
  <si>
    <t>7.6.</t>
  </si>
  <si>
    <t>7.7.</t>
  </si>
  <si>
    <t>7.8.</t>
  </si>
  <si>
    <t>7.9.</t>
  </si>
  <si>
    <t>7.10.</t>
  </si>
  <si>
    <t>7.11.</t>
  </si>
  <si>
    <t>7.12.</t>
  </si>
  <si>
    <t>7.13.</t>
  </si>
  <si>
    <t>7.14.</t>
  </si>
  <si>
    <t>7.15.</t>
  </si>
  <si>
    <t>7.16.</t>
  </si>
  <si>
    <t>7.17.</t>
  </si>
  <si>
    <t>7.18.</t>
  </si>
  <si>
    <t>Проведение осмотров и испытаний аттракциона механизированного поступательного движения с подъемом на высоту до 15 м включительно перед вводом в эксплуатацию</t>
  </si>
  <si>
    <t>с подъемом на высоту до 15 м включительно перед вводом в эксплуатацию</t>
  </si>
  <si>
    <t>с подъемом на высоту свыше 15 м до 50 м включительно перед вводом в эксплуатацию</t>
  </si>
  <si>
    <t>с подъемом на высоту свыше 50 м перед вводом в эксплуатацию</t>
  </si>
  <si>
    <t>с длиной пути до 50 м включительно перед вводом в эксплуатацию</t>
  </si>
  <si>
    <t>с длиной пути свыше 50 м до 150 м включительно перед вводом в эксплуатацию</t>
  </si>
  <si>
    <t>с длиной пути свыше 150 м до 300 м включительно перед вводом в эксплуатацию</t>
  </si>
  <si>
    <t>с длиной пути свыше 300 м перед вводом в эксплуатацию</t>
  </si>
  <si>
    <t>Проведение осмотров и испытаний аттракциона механизированного поступательного движения с подъемом на высоту свыше 15 м до 50 м включительно перед вводом в эксплуатацию</t>
  </si>
  <si>
    <t>Проведение осмотров и испытаний аттракциона механизированного поступательного движения с подъемом на высоту свыше 50 м перед вводом в эксплуатацию</t>
  </si>
  <si>
    <t>Проведение осмотров и испытаний аттракциона механизированного поступательного движения с длиной пути свыше 50 м до 150 м включительно перед вводом в эксплуатацию</t>
  </si>
  <si>
    <t>Проведение осмотров и испытаний аттракциона механизированного поступательного движения с длиной пути свыше 150 м до 300 м включительно перед вводом в эксплуатацию</t>
  </si>
  <si>
    <t>Проведение осмотров и испытаний аттракциона механизированного поступательного движения с длиной пути свыше 300 м перед вводом в эксплуатацию</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</si>
  <si>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24 до 50 мест включительно перед вводом в эксплуатацию</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</si>
  <si>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50 до 100 мест включительно перед вводом в эксплуатацию</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</si>
  <si>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100 перед вводом в эксплуатацию</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</si>
  <si>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до 12 включительно перед вводом в эксплуатацию</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</si>
  <si>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24 до 32 мест включительно перед вводом в эксплуатацию</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</si>
  <si>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32 перед вводом в эксплуатацию</t>
  </si>
  <si>
    <t>Проведение осмотров и испытаний аттракциона механизированного поступательного движения с подъемом на высоту до 15 м включительно после замены узлов</t>
  </si>
  <si>
    <t>Проведение осмотров и испытаний аттракциона механизированного поступательного движения с подъемом на высоту свыше 15 м до 50 м включительно после замены узлов</t>
  </si>
  <si>
    <t>Проведение осмотров и испытаний аттракциона механизированного поступательного движения с подъемом на высоту свыше 50 м после замены узлов</t>
  </si>
  <si>
    <t>Проведение осмотров и испытаний аттракциона механизированного поступательного движения с длиной пути до 50 м включительно после замены узлов</t>
  </si>
  <si>
    <t>Проведение осмотров и испытаний аттракциона механизированного поступательного движения с длиной пути свыше 50 м до 150 м включительно после замены узлов</t>
  </si>
  <si>
    <t>Проведение осмотров и испытаний аттракциона механизированного поступательного движения с длиной пути свыше 150 м до 300 м включительно после замены узлов</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</si>
  <si>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до 24 включительно после замены узлов</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</si>
  <si>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24  до 50 мест включительно после замены узлов</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</si>
  <si>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50 до 100 мест включительно после замены узлов</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</si>
  <si>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100 после замены узлов</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</si>
  <si>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до 12 включительно после замены узлов</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</si>
  <si>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12 до 24 мест включительно после замены узлов</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</si>
  <si>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24 до 32 мест включительно после замены узлов</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</si>
  <si>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32 после замены узлов</t>
  </si>
  <si>
    <t>Проведение осмотров и испытаний аттракциона водного после замены узлов</t>
  </si>
  <si>
    <t>Проведение осмотров и испытаний аттракциона механизированного поступательного движения с подъемом на высоту свыше 15 м до 50 м включительно в процессе эксплуатации</t>
  </si>
  <si>
    <t>Проведение осмотров и испытаний аттракциона механизированного поступательного движения с подъемом на высоту свыше 50 м в процессе эксплуатации</t>
  </si>
  <si>
    <t>Проведение осмотров и испытаний аттракциона механизированного поступательного движения с длиной пути до 50 м включительно в процессе эксплуатации</t>
  </si>
  <si>
    <t>Проведение осмотров и испытаний аттракциона механизированного поступательного движения с длиной пути свыше 150 м до 300 м включительно в процессе эксплуатации</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</si>
  <si>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до 24 включительно в процессе эксплуатации</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</si>
  <si>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24 до 50 мест включительно в процессе эксплуатации</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</si>
  <si>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50 до 100 мест включительно в процессе эксплуатации</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</si>
  <si>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100 в процессе эксплуатации</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</si>
  <si>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до 12 включительно в процессе эксплуатации</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</si>
  <si>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12 до 24 мест включительно в процессе эксплуатации</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</si>
  <si>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24 до 32 мест включительно в процессе эксплуатации</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</si>
  <si>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32 в процессе эксплуатации</t>
  </si>
  <si>
    <t>Проведение осмотров и испытаний аттракциона водного в процессе эксплуатации</t>
  </si>
  <si>
    <t>Проведение осмотров и испытаний аттракциона механизированного поступательного движения с подъемом на высоту до 15 м включительно в процессе эксплуатации</t>
  </si>
  <si>
    <t>6.8.</t>
  </si>
  <si>
    <t>6.9.</t>
  </si>
  <si>
    <t>6.10.</t>
  </si>
  <si>
    <t>6.11.</t>
  </si>
  <si>
    <t>6.12.</t>
  </si>
  <si>
    <t>6.13.</t>
  </si>
  <si>
    <t>6.14.</t>
  </si>
  <si>
    <t>6.15.</t>
  </si>
  <si>
    <t>6.16.</t>
  </si>
  <si>
    <t>6.17.</t>
  </si>
  <si>
    <t>6.18.</t>
  </si>
  <si>
    <t>6.19.</t>
  </si>
  <si>
    <t>6.20.</t>
  </si>
  <si>
    <t>6.21.</t>
  </si>
  <si>
    <t>6.22.</t>
  </si>
  <si>
    <t>6.7.</t>
  </si>
  <si>
    <t>с подъемом на высоту до 15 м включительно в процессе эксплуатации</t>
  </si>
  <si>
    <t>с подъемом на высоту свыше 15 м до 50 м включительно в процессе эксплуатации</t>
  </si>
  <si>
    <t>с подъемом на высоту свыше 50 м в процессе эксплуатации</t>
  </si>
  <si>
    <t>с длиной пути до 50 м включительно в процессе эксплуатации</t>
  </si>
  <si>
    <t>с длиной пути свыше 150 м до 300 м включительно в процессе эксплуатации</t>
  </si>
  <si>
    <t>с подъемом на высоту до 15 м включительно после замены узлов</t>
  </si>
  <si>
    <t>с подъемом на высоту свыше 15 м до 50 м включительно после замены узлов</t>
  </si>
  <si>
    <t>с подъемом на высоту свыше 50 м после замены узлов</t>
  </si>
  <si>
    <t>с длиной пути до 50 м включительно после замены узлов</t>
  </si>
  <si>
    <t>с длиной пути свыше 50 м до 150 м включительно после замены узлов</t>
  </si>
  <si>
    <t>с длиной пути свыше 150 м до 300 м включительно после замены узлов</t>
  </si>
  <si>
    <t xml:space="preserve">водного </t>
  </si>
  <si>
    <t>Проведение осмотров и испытаний аттракциона водного перед вводом в эксплуатацию</t>
  </si>
  <si>
    <t>Колич-во посадочных мест</t>
  </si>
  <si>
    <t>Механизированное поступательное движение</t>
  </si>
  <si>
    <t>Водный</t>
  </si>
  <si>
    <t>ТО/А</t>
  </si>
  <si>
    <t>с длиной пути свыше 300 м после замены узлов</t>
  </si>
  <si>
    <t>Проведение осмотров и испытаний аттракциона механизированного поступательного движения с длиной пути свыше 300 м после замены узлов</t>
  </si>
  <si>
    <t>с количеством посадочных мест до 12 включительно перед вводом в эксплуатацию</t>
  </si>
  <si>
    <t>с количеством посадочных мест свыше 12 до 24 мест включительно перед вводом в эксплуатацию</t>
  </si>
  <si>
    <t>с количеством посадочных мест свыше 24 до 32 мест включительно перед вводом в эксплуатацию</t>
  </si>
  <si>
    <t>с количеством посадочных мест свыше 32 перед вводом в эксплуатацию</t>
  </si>
  <si>
    <t>с количеством посадочных мест до 12 включительно в процессе эксплуатации</t>
  </si>
  <si>
    <t>с количеством посадочных мест свыше 24 до 50 мест включительно перед вводом в эксплуатацию</t>
  </si>
  <si>
    <t>с количеством посадочных мест свыше 50 до 100 мест включительно перед вводом в эксплуатацию</t>
  </si>
  <si>
    <t>с количеством посадочных мест свыше 100 перед вводом в эксплуатацию</t>
  </si>
  <si>
    <t>с количеством посадочных мест до 24 включительно в процессе эксплуатации</t>
  </si>
  <si>
    <t>с количеством посадочных мест свыше 24 до 50 мест включительно в процессе эксплуатации</t>
  </si>
  <si>
    <t>с количеством посадочных мест свыше 50 до 100 мест включительно в процессе эксплуатации</t>
  </si>
  <si>
    <t>с количеством посадочных мест свыше 100 в процессе эксплуатации</t>
  </si>
  <si>
    <t>с количеством посадочных мест до 24 включительно после замены узлов</t>
  </si>
  <si>
    <t>с количеством посадочных мест свыше 24  до 50 мест включительно после замены узлов</t>
  </si>
  <si>
    <t>с количеством посадочных мест свыше 50 до 100 мест включительно после замены узлов</t>
  </si>
  <si>
    <t>с количеством посадочных мест свыше 100 после замены узлов</t>
  </si>
  <si>
    <t>с количеством посадочных мест свыше 12 до 24 мест включительно в процессе эксплуатации</t>
  </si>
  <si>
    <t>с количеством посадочных мест свыше 24 до 32 мест включительно в процессе эксплуатации</t>
  </si>
  <si>
    <t>с количеством посадочных мест свыше 32 в процессе эксплуатации</t>
  </si>
  <si>
    <t>с количеством посадочных мест до 12 включительно после замены узлов</t>
  </si>
  <si>
    <t>с количеством посадочных мест свыше 12 до 24 мест включительно после замены узлов</t>
  </si>
  <si>
    <t>с количеством посадочных мест свыше 24 до 32 мест включительно после замены узлов</t>
  </si>
  <si>
    <t>с количеством посадочных мест свыше 32 после замены узлов</t>
  </si>
  <si>
    <t>с количеством посадочных мест до 24 включительно перед вводом в эксплуатацию</t>
  </si>
  <si>
    <t>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до 24 включительно перед вводом в эксплуатацию</t>
  </si>
  <si>
    <t xml:space="preserve">механизированного вращательного движения с вращением вокруг вертикальной или горизонтальной оси </t>
  </si>
  <si>
    <t xml:space="preserve">механизированного вращательного движения со сложной траекторией движения </t>
  </si>
  <si>
    <t>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12 до 24 мест включительно перед вводом в эксплуатацию</t>
  </si>
  <si>
    <t>Проведение осмотров и испытаний аттракциона механизированного поступательного движения с длиной пути свыше 50 м до 150 м включительно в процессе эксплуатации</t>
  </si>
  <si>
    <t>с длиной пути свыше 300 м в процессе эксплуатации</t>
  </si>
  <si>
    <t>с длиной пути свыше 50 м до 150 м включительно в процессе эксплуатации</t>
  </si>
  <si>
    <t>Проведение осмотров и испытаний аттракциона механизированного поступательного движения с длиной пути свыше 300 м в процессе эксплуатации</t>
  </si>
  <si>
    <t xml:space="preserve">Механизированное вращательное движение с вращением вокруг вертикальной или горизонтальной оси </t>
  </si>
  <si>
    <t xml:space="preserve">Механизированное вращательное движение со сложной траекторией движения </t>
  </si>
  <si>
    <t>1.2. Результат оформляется записью в паспорте (формуляре), актом по каждому заявленному объекту.</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</si>
  <si>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</si>
  <si>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</si>
  <si>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</si>
  <si>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Начальник Брестского областного 
управления Госпромнадзора
___________________________ И.Г.Калишук</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</si>
  <si>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</si>
  <si>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</si>
  <si>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 Витебского областного 
управления Госпромнадзора
___________________________ В.И.Чекан</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</si>
  <si>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</si>
  <si>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</si>
  <si>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</si>
  <si>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</si>
  <si>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 Гродненского областного 
управления Госпромнадзора
___________________________ А.П.Бортник</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</si>
  <si>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</si>
  <si>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Начальник отдела технической 
диагностики Минского городского 
управления Госпромнадзора
___________________________Д.С.Чижик</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</si>
  <si>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</si>
  <si>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</si>
  <si>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Могилевского областного</t>
  </si>
  <si>
    <t>Начальник Могилевского областного 
управления Госпромнадзора
___________________________ А.В.Петрученя</t>
  </si>
  <si>
    <r>
      <rPr>
        <b/>
        <sz val="11"/>
        <color indexed="8"/>
        <rFont val="Times New Roman"/>
        <family val="1"/>
      </rPr>
      <t>ИСПОЛНИТЕЛЬ:</t>
    </r>
    <r>
      <rPr>
        <sz val="11"/>
        <color indexed="8"/>
        <rFont val="Times New Roman"/>
        <family val="1"/>
      </rPr>
      <t xml:space="preserve">
Госпромнадзор
220108, г. Минск, ул. Казинца, 86/1
p/с: BY61AKBB36429000032530000000
БИК: AKBBBY2X
ЦБУ № 527 ОАО "АСБ Беларусбанк"
УНП 100061974 ОКПО 00015482
</t>
    </r>
  </si>
  <si>
    <t xml:space="preserve">             (указать расчетный счет, УНН, наименование и местонахождение банка, код)</t>
  </si>
  <si>
    <t>Проведение осмотров и испытаний аттракциона механизированного поступательного движения с длиной пути до 50 м включительно перед вводом в эксплуатацию</t>
  </si>
  <si>
    <t>Перед/в процессе эксплуатации/ после замены узлов</t>
  </si>
  <si>
    <t xml:space="preserve">Брестского областного  </t>
  </si>
  <si>
    <t xml:space="preserve">Витебского областного  </t>
  </si>
  <si>
    <t xml:space="preserve">Гомельского областного  </t>
  </si>
  <si>
    <t xml:space="preserve">Гродненского областного  </t>
  </si>
  <si>
    <t xml:space="preserve">Гродненского областного   </t>
  </si>
  <si>
    <t xml:space="preserve">Минского городского  </t>
  </si>
  <si>
    <t xml:space="preserve">Минского городского   </t>
  </si>
  <si>
    <t xml:space="preserve">Минского областного  </t>
  </si>
  <si>
    <t xml:space="preserve">Могилевского областного  </t>
  </si>
  <si>
    <t xml:space="preserve">Могилевского областного   </t>
  </si>
  <si>
    <t xml:space="preserve">начальника Брестского областного управления Госпромнадзора Калишука Игоря Геннадьевича, </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</si>
  <si>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</si>
  <si>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</si>
  <si>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</si>
  <si>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</si>
  <si>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</si>
  <si>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</si>
  <si>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начальника Витебского областного управления Госпромнадзора Чекана Василия Ивановича,</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</si>
  <si>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</si>
  <si>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</si>
  <si>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</si>
  <si>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</si>
  <si>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</si>
  <si>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</si>
  <si>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</si>
  <si>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</si>
  <si>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</si>
  <si>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</si>
  <si>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</si>
  <si>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</si>
  <si>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</si>
  <si>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</si>
  <si>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</si>
  <si>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</si>
  <si>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</si>
  <si>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</si>
  <si>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</si>
  <si>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</si>
  <si>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</si>
  <si>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</si>
  <si>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начальника Гродненского областного управления Госпромнадзора Бортника Василия Петровича,</t>
  </si>
  <si>
    <t xml:space="preserve">г.Гродно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</si>
  <si>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</si>
  <si>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</si>
  <si>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</si>
  <si>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</si>
  <si>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</si>
  <si>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</si>
  <si>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начальника отдела технической диагностики Минского городского управления Госпромнадзора Чижика Дмитрия Сергеевича,</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</si>
  <si>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</si>
  <si>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</si>
  <si>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</si>
  <si>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</si>
  <si>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</si>
  <si>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</si>
  <si>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г.Могилев</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</si>
  <si>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</si>
  <si>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</si>
  <si>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</si>
  <si>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</si>
  <si>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</si>
  <si>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</si>
  <si>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</si>
  <si>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</si>
  <si>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</si>
  <si>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</si>
  <si>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</si>
  <si>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Столбец1</t>
  </si>
  <si>
    <t>Столбец2</t>
  </si>
  <si>
    <t>Столбец3</t>
  </si>
  <si>
    <t>Столбец4</t>
  </si>
  <si>
    <t>Столбец5</t>
  </si>
  <si>
    <t>Столбец6</t>
  </si>
  <si>
    <t>Столбец7</t>
  </si>
  <si>
    <t xml:space="preserve">Поле для внесения дополнительных сведений  вместо данного текста (или скрыть строку) </t>
  </si>
  <si>
    <t>п/п №</t>
  </si>
  <si>
    <t xml:space="preserve">действующего на основании доверенности от </t>
  </si>
  <si>
    <t>с одной стороны, и</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</si>
  <si>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</si>
  <si>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Расположенных по адресу:</t>
  </si>
  <si>
    <r>
      <t xml:space="preserve">1.1.Исполнитель обязуется оказать услуги </t>
    </r>
    <r>
      <rPr>
        <b/>
        <sz val="9.5"/>
        <rFont val="Times New Roman"/>
        <family val="1"/>
      </rPr>
      <t>по проведению осмотров и испытаний аттракциона(ов):</t>
    </r>
  </si>
  <si>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</si>
  <si>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</si>
  <si>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</si>
  <si>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</si>
  <si>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</si>
  <si>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</si>
  <si>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</si>
  <si>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</si>
  <si>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</si>
  <si>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</si>
  <si>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</si>
  <si>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</si>
  <si>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Заказчик обязуется принять и оплатить Исполнителю оказанные услуги в соответствии с настоящим договором.</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</si>
  <si>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</si>
  <si>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Указать полное наименование владельца (вместо данного текста)</t>
  </si>
  <si>
    <r>
      <t xml:space="preserve">3.2.3. в течение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</si>
  <si>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</si>
  <si>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Просим заключить договор на оказание услуг по проведению осмотров и испытаний (техническому освидетельствованию) аттракциона(ов) (по параметрам согласно паспорту объекта) владельцем которого(ых) является</t>
  </si>
  <si>
    <t xml:space="preserve">возмездного оказания услуг </t>
  </si>
  <si>
    <t>Заместитель начальника Новополоцкого 
межрайонного отдела Витебского 
областного управления Госпромнадзора
___________________________А.И.Шепетюк</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</si>
  <si>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</si>
  <si>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</si>
  <si>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r>
      <t xml:space="preserve">Брестское областное управление 
</t>
    </r>
    <r>
      <rPr>
        <sz val="14"/>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224032, г.Брест, ул.Советской Конституции, 30-2
</t>
    </r>
    <r>
      <rPr>
        <b/>
        <sz val="14"/>
        <color indexed="8"/>
        <rFont val="Times New Roman"/>
        <family val="1"/>
      </rPr>
      <t>Банковские реквизиты:</t>
    </r>
    <r>
      <rPr>
        <sz val="14"/>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</si>
  <si>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20.03.2024 г. № 43-03/2024</t>
  </si>
  <si>
    <t>20.03.2024 г. № 31-03/2024</t>
  </si>
  <si>
    <t>20.03.2024 г. № 37-03/2024</t>
  </si>
  <si>
    <r>
      <rPr>
        <b/>
        <sz val="14"/>
        <color indexed="8"/>
        <rFont val="Times New Roman"/>
        <family val="1"/>
      </rPr>
      <t xml:space="preserve">Витебское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210002, г.Витебск, ул.Вострецова, 2
</t>
    </r>
    <r>
      <rPr>
        <b/>
        <sz val="14"/>
        <color indexed="8"/>
        <rFont val="Times New Roman"/>
        <family val="1"/>
      </rPr>
      <t>Банковские реквизиты:</t>
    </r>
    <r>
      <rPr>
        <sz val="14"/>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</si>
  <si>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20.03.2024 г. № 44-03/2024</t>
  </si>
  <si>
    <t>20.03.2024 г. № 32-03/2024</t>
  </si>
  <si>
    <t>20.03.2024 г. № 38-03/2024</t>
  </si>
  <si>
    <t>20.03.2024 г. № 22-03/2024</t>
  </si>
  <si>
    <t>Начальник Новополоцкого межрайонного отдела 
Витебского областного управления Госпромнадзора
___________________________А.А.Храповицкий</t>
  </si>
  <si>
    <t>20.03.2024 г. № 23-03/2024</t>
  </si>
  <si>
    <r>
      <rPr>
        <b/>
        <sz val="14"/>
        <color indexed="8"/>
        <rFont val="Times New Roman"/>
        <family val="1"/>
      </rPr>
      <t>Гомельское областное управление</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246045, г.Гомель, ул.Олимпийская, 13
</t>
    </r>
    <r>
      <rPr>
        <b/>
        <sz val="14"/>
        <color indexed="8"/>
        <rFont val="Times New Roman"/>
        <family val="1"/>
      </rPr>
      <t>Банковские реквизиты:</t>
    </r>
    <r>
      <rPr>
        <sz val="14"/>
        <color indexed="8"/>
        <rFont val="Times New Roman"/>
        <family val="1"/>
      </rPr>
      <t xml:space="preserve">
p/с: BY85BLBB36420400872669001001
БИК: BLBBBY2X
Дирекция ОАО "Белинвестбанк" 
по Гомельской области
УНП 400872669  ОКПО 00015482</t>
    </r>
  </si>
  <si>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</si>
  <si>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</si>
  <si>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</si>
  <si>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</si>
  <si>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</si>
  <si>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</si>
  <si>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</si>
  <si>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r>
      <rPr>
        <b/>
        <sz val="14"/>
        <color indexed="8"/>
        <rFont val="Times New Roman"/>
        <family val="1"/>
      </rPr>
      <t xml:space="preserve">Гродненское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230029, г.Гродно, ул.Горького, 49  
</t>
    </r>
    <r>
      <rPr>
        <b/>
        <sz val="14"/>
        <color indexed="8"/>
        <rFont val="Times New Roman"/>
        <family val="1"/>
      </rPr>
      <t>Банковские реквизиты:</t>
    </r>
    <r>
      <rPr>
        <sz val="14"/>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</si>
  <si>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20.03.2024 г. № 46-03/2024</t>
  </si>
  <si>
    <t>20.03.2024 г. № 34-03/2024</t>
  </si>
  <si>
    <t>20.03.2024 г. № 40-03/2024</t>
  </si>
  <si>
    <r>
      <rPr>
        <b/>
        <sz val="14"/>
        <color indexed="8"/>
        <rFont val="Times New Roman"/>
        <family val="1"/>
      </rPr>
      <t xml:space="preserve">Минское городское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220108, г.Минск, ул.Казинца, д. 86, корп. 1
</t>
    </r>
    <r>
      <rPr>
        <b/>
        <sz val="14"/>
        <color indexed="8"/>
        <rFont val="Times New Roman"/>
        <family val="1"/>
      </rPr>
      <t>Банковские реквизиты:</t>
    </r>
    <r>
      <rPr>
        <sz val="14"/>
        <color indexed="8"/>
        <rFont val="Times New Roman"/>
        <family val="1"/>
      </rPr>
      <t xml:space="preserve">
р/с BY61АКВВ36429000032530000000
БИК: AKBBBY2Х 
ЦБУ № 527 ОАО «АСБ Беларусбанк»
г.Минск, ул.Воронянского, 7а
УНП 100061974  ОКПО 00015482</t>
    </r>
  </si>
  <si>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</si>
  <si>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</si>
  <si>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</si>
  <si>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</si>
  <si>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</si>
  <si>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r>
      <rPr>
        <b/>
        <sz val="14"/>
        <color indexed="8"/>
        <rFont val="Times New Roman"/>
        <family val="1"/>
      </rPr>
      <t xml:space="preserve">Минское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220108, г.Минск, ул.Казинца, д. 86, корп. 1
</t>
    </r>
    <r>
      <rPr>
        <b/>
        <sz val="14"/>
        <color indexed="8"/>
        <rFont val="Times New Roman"/>
        <family val="1"/>
      </rPr>
      <t>Банковские реквизиты:</t>
    </r>
    <r>
      <rPr>
        <sz val="14"/>
        <color indexed="8"/>
        <rFont val="Times New Roman"/>
        <family val="1"/>
      </rPr>
      <t xml:space="preserve">
р/с BY61АКВВ36429000032530000000
БИК: AKBBBY2Х 
ЦБУ № 527 ОАО «АСБ Беларусбанк»
г.Минск, ул.Воронянского, 7а
УНП 100061974  ОКПО 00015482</t>
    </r>
  </si>
  <si>
    <t>20.03.2024 г. № 35-03/2024</t>
  </si>
  <si>
    <t>20.03.2024 г. № 41-03/2024</t>
  </si>
  <si>
    <r>
      <rPr>
        <b/>
        <sz val="14"/>
        <color indexed="8"/>
        <rFont val="Times New Roman"/>
        <family val="1"/>
      </rPr>
      <t xml:space="preserve">Могилевское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212003, г.Могилев, ул.Челюскинцев, 115 
</t>
    </r>
    <r>
      <rPr>
        <b/>
        <sz val="14"/>
        <color indexed="8"/>
        <rFont val="Times New Roman"/>
        <family val="1"/>
      </rPr>
      <t>Банковские реквизиты:</t>
    </r>
    <r>
      <rPr>
        <sz val="14"/>
        <color indexed="8"/>
        <rFont val="Times New Roman"/>
        <family val="1"/>
      </rPr>
      <t xml:space="preserve">
р/с BY46АКВВ36429000001500000000
в МОУ №700 ОАО "Беларусбанк"
БИК АКВВ BY2Х  УНП 700630521</t>
    </r>
  </si>
  <si>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</si>
  <si>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</si>
  <si>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</si>
  <si>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</si>
  <si>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</si>
  <si>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Начальник Бобруйского межрайонного 
отдела Могилевского областного 
управления Госпромнадзора
___________________________ И.И.Мицуля</t>
  </si>
  <si>
    <t>20.03.2024 г. № 29-03/2024</t>
  </si>
  <si>
    <t>Заместитель начальника Бобруйского 
межрайонного отдела Могилевского областного 
управления Госпромнадзора
___________________________ Н.В.Дроздова</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</si>
</sst>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Br&quot;;\-#,##0\ &quot;Br&quot;"/>
    <numFmt numFmtId="173" formatCode="#,##0\ &quot;Br&quot;;[Red]\-#,##0\ &quot;Br&quot;"/>
    <numFmt numFmtId="174" formatCode="#,##0.00\ &quot;Br&quot;;\-#,##0.00\ &quot;Br&quot;"/>
    <numFmt numFmtId="175" formatCode="#,##0.00\ &quot;Br&quot;;[Red]\-#,##0.00\ &quot;Br&quot;"/>
    <numFmt numFmtId="176" formatCode="_-* #,##0\ &quot;Br&quot;_-;\-* #,##0\ &quot;Br&quot;_-;_-* &quot;-&quot;\ &quot;Br&quot;_-;_-@_-"/>
    <numFmt numFmtId="177" formatCode="_-* #,##0\ _B_r_-;\-* #,##0\ _B_r_-;_-* &quot;-&quot;\ _B_r_-;_-@_-"/>
    <numFmt numFmtId="178" formatCode="_-* #,##0.00\ &quot;Br&quot;_-;\-* #,##0.00\ &quot;Br&quot;_-;_-* &quot;-&quot;??\ &quot;Br&quot;_-;_-@_-"/>
    <numFmt numFmtId="179" formatCode="_-* #,##0.00\ _B_r_-;\-* #,##0.00\ _B_r_-;_-* &quot;-&quot;??\ _B_r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FC19]d\ mmmm\ yyyy\ &quot;г.&quot;"/>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s>
  <fonts count="99">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9"/>
      <name val="Tahoma"/>
      <family val="2"/>
    </font>
    <font>
      <sz val="9.5"/>
      <color indexed="8"/>
      <name val="Times New Roman"/>
      <family val="1"/>
    </font>
    <font>
      <sz val="9.5"/>
      <name val="Times New Roman"/>
      <family val="1"/>
    </font>
    <font>
      <b/>
      <sz val="9.5"/>
      <name val="Times New Roman"/>
      <family val="1"/>
    </font>
    <font>
      <sz val="8"/>
      <name val="Tahoma"/>
      <family val="2"/>
    </font>
    <font>
      <sz val="11"/>
      <name val="Times New Roman"/>
      <family val="1"/>
    </font>
    <font>
      <sz val="10"/>
      <name val="Times New Roman"/>
      <family val="1"/>
    </font>
    <font>
      <b/>
      <sz val="9.5"/>
      <color indexed="8"/>
      <name val="Times New Roman"/>
      <family val="1"/>
    </font>
    <font>
      <u val="single"/>
      <sz val="9.5"/>
      <color indexed="8"/>
      <name val="Times New Roman"/>
      <family val="1"/>
    </font>
    <font>
      <sz val="14"/>
      <color indexed="8"/>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6"/>
      <color indexed="8"/>
      <name val="Times New Roman"/>
      <family val="1"/>
    </font>
    <font>
      <sz val="7"/>
      <color indexed="8"/>
      <name val="Times New Roman"/>
      <family val="1"/>
    </font>
    <font>
      <sz val="10"/>
      <color indexed="8"/>
      <name val="Times New Roman"/>
      <family val="1"/>
    </font>
    <font>
      <b/>
      <sz val="15"/>
      <color indexed="8"/>
      <name val="Times New Roman"/>
      <family val="1"/>
    </font>
    <font>
      <b/>
      <sz val="11"/>
      <color indexed="9"/>
      <name val="Times New Roman"/>
      <family val="1"/>
    </font>
    <font>
      <sz val="7.5"/>
      <color indexed="8"/>
      <name val="Times New Roman"/>
      <family val="1"/>
    </font>
    <font>
      <sz val="11"/>
      <color indexed="63"/>
      <name val="Times New Roman"/>
      <family val="1"/>
    </font>
    <font>
      <i/>
      <sz val="15"/>
      <color indexed="8"/>
      <name val="Times New Roman"/>
      <family val="1"/>
    </font>
    <font>
      <sz val="11"/>
      <color indexed="20"/>
      <name val="Times New Roman"/>
      <family val="1"/>
    </font>
    <font>
      <sz val="9"/>
      <color indexed="8"/>
      <name val="Times New Roman"/>
      <family val="1"/>
    </font>
    <font>
      <sz val="8"/>
      <color indexed="8"/>
      <name val="Times New Roman"/>
      <family val="1"/>
    </font>
    <font>
      <sz val="15"/>
      <color indexed="8"/>
      <name val="Times New Roman"/>
      <family val="1"/>
    </font>
    <font>
      <b/>
      <sz val="10"/>
      <color indexed="8"/>
      <name val="Times New Roman"/>
      <family val="1"/>
    </font>
    <font>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sz val="9.5"/>
      <color theme="1"/>
      <name val="Times New Roman"/>
      <family val="1"/>
    </font>
    <font>
      <sz val="6"/>
      <color theme="1"/>
      <name val="Times New Roman"/>
      <family val="1"/>
    </font>
    <font>
      <sz val="7"/>
      <color theme="1"/>
      <name val="Times New Roman"/>
      <family val="1"/>
    </font>
    <font>
      <sz val="10"/>
      <color theme="1"/>
      <name val="Times New Roman"/>
      <family val="1"/>
    </font>
    <font>
      <b/>
      <sz val="15"/>
      <color theme="1"/>
      <name val="Times New Roman"/>
      <family val="1"/>
    </font>
    <font>
      <sz val="11"/>
      <color rgb="FF000000"/>
      <name val="Times New Roman"/>
      <family val="1"/>
    </font>
    <font>
      <b/>
      <sz val="11"/>
      <color rgb="FF000000"/>
      <name val="Times New Roman"/>
      <family val="1"/>
    </font>
    <font>
      <b/>
      <sz val="11"/>
      <color theme="0"/>
      <name val="Times New Roman"/>
      <family val="1"/>
    </font>
    <font>
      <b/>
      <sz val="11"/>
      <color theme="1"/>
      <name val="Times New Roman"/>
      <family val="1"/>
    </font>
    <font>
      <sz val="7.5"/>
      <color theme="1"/>
      <name val="Times New Roman"/>
      <family val="1"/>
    </font>
    <font>
      <sz val="11"/>
      <color rgb="FF262626"/>
      <name val="Times New Roman"/>
      <family val="1"/>
    </font>
    <font>
      <b/>
      <sz val="9.5"/>
      <color theme="1"/>
      <name val="Times New Roman"/>
      <family val="1"/>
    </font>
    <font>
      <b/>
      <sz val="14"/>
      <color theme="1"/>
      <name val="Times New Roman"/>
      <family val="1"/>
    </font>
    <font>
      <sz val="14"/>
      <color theme="1"/>
      <name val="Times New Roman"/>
      <family val="1"/>
    </font>
    <font>
      <sz val="8"/>
      <color theme="1"/>
      <name val="Times New Roman"/>
      <family val="1"/>
    </font>
    <font>
      <i/>
      <sz val="11"/>
      <color theme="1"/>
      <name val="Times New Roman"/>
      <family val="1"/>
    </font>
    <font>
      <sz val="6"/>
      <color rgb="FF000000"/>
      <name val="Times New Roman"/>
      <family val="1"/>
    </font>
    <font>
      <sz val="15"/>
      <color theme="1"/>
      <name val="Times New Roman"/>
      <family val="1"/>
    </font>
    <font>
      <sz val="9"/>
      <color theme="1"/>
      <name val="Times New Roman"/>
      <family val="1"/>
    </font>
    <font>
      <b/>
      <sz val="10"/>
      <color theme="1"/>
      <name val="Times New Roman"/>
      <family val="1"/>
    </font>
    <font>
      <sz val="7"/>
      <color rgb="FF000000"/>
      <name val="Times New Roman"/>
      <family val="1"/>
    </font>
    <font>
      <sz val="9.5"/>
      <color rgb="FF000000"/>
      <name val="Times New Roman"/>
      <family val="1"/>
    </font>
    <font>
      <i/>
      <sz val="15"/>
      <color theme="1"/>
      <name val="Times New Roman"/>
      <family val="1"/>
    </font>
    <font>
      <sz val="11"/>
      <color rgb="FFA50021"/>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4"/>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rgb="FFCC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border>
    <border>
      <left style="thin"/>
      <right/>
      <top/>
      <bottom/>
    </border>
    <border>
      <left style="thin"/>
      <right>
        <color indexed="63"/>
      </right>
      <top style="thin">
        <color theme="4" tint="0.39998000860214233"/>
      </top>
      <bottom>
        <color indexed="63"/>
      </bottom>
    </border>
    <border>
      <left/>
      <right/>
      <top/>
      <bottom style="thin"/>
    </border>
    <border>
      <left/>
      <right/>
      <top style="thin"/>
      <bottom style="thin"/>
    </border>
    <border>
      <left style="thin"/>
      <right style="medium"/>
      <top style="thin"/>
      <bottom>
        <color indexed="63"/>
      </bottom>
    </border>
    <border>
      <left style="thin"/>
      <right style="medium"/>
      <top style="thin"/>
      <bottom style="thin"/>
    </border>
    <border>
      <left/>
      <right/>
      <top style="thin"/>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4"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2" borderId="0" applyNumberFormat="0" applyBorder="0" applyAlignment="0" applyProtection="0"/>
  </cellStyleXfs>
  <cellXfs count="270">
    <xf numFmtId="0" fontId="0" fillId="0" borderId="0" xfId="0" applyFont="1" applyAlignment="1">
      <alignment/>
    </xf>
    <xf numFmtId="0" fontId="5" fillId="0" borderId="0" xfId="53" applyFont="1">
      <alignment/>
      <protection/>
    </xf>
    <xf numFmtId="0" fontId="72"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3" fillId="33" borderId="0" xfId="0" applyFont="1" applyFill="1" applyAlignment="1" applyProtection="1">
      <alignment/>
      <protection hidden="1"/>
    </xf>
    <xf numFmtId="0" fontId="73" fillId="33" borderId="0" xfId="0" applyFont="1" applyFill="1" applyBorder="1" applyAlignment="1" applyProtection="1">
      <alignment/>
      <protection hidden="1"/>
    </xf>
    <xf numFmtId="0" fontId="74" fillId="33" borderId="0" xfId="0" applyFont="1" applyFill="1" applyAlignment="1" applyProtection="1">
      <alignment/>
      <protection hidden="1"/>
    </xf>
    <xf numFmtId="0" fontId="75" fillId="33" borderId="0" xfId="0" applyFont="1" applyFill="1" applyAlignment="1" applyProtection="1">
      <alignment/>
      <protection hidden="1"/>
    </xf>
    <xf numFmtId="0" fontId="76" fillId="33" borderId="0" xfId="0" applyFont="1" applyFill="1" applyAlignment="1" applyProtection="1">
      <alignment vertical="center"/>
      <protection hidden="1"/>
    </xf>
    <xf numFmtId="0" fontId="73" fillId="0" borderId="0" xfId="0" applyFont="1" applyAlignment="1" applyProtection="1">
      <alignment/>
      <protection hidden="1" locked="0"/>
    </xf>
    <xf numFmtId="0" fontId="74" fillId="33" borderId="0" xfId="0" applyFont="1" applyFill="1" applyAlignment="1" applyProtection="1">
      <alignment/>
      <protection hidden="1" locked="0"/>
    </xf>
    <xf numFmtId="0" fontId="73" fillId="0" borderId="0" xfId="0" applyFont="1" applyAlignment="1" applyProtection="1">
      <alignment/>
      <protection hidden="1" locked="0"/>
    </xf>
    <xf numFmtId="0" fontId="73" fillId="33" borderId="0" xfId="0" applyFont="1" applyFill="1" applyAlignment="1" applyProtection="1">
      <alignment/>
      <protection hidden="1" locked="0"/>
    </xf>
    <xf numFmtId="0" fontId="74" fillId="33" borderId="0" xfId="0" applyFont="1" applyFill="1" applyAlignment="1" applyProtection="1">
      <alignment horizontal="left" wrapText="1"/>
      <protection hidden="1" locked="0"/>
    </xf>
    <xf numFmtId="0" fontId="77" fillId="0" borderId="0" xfId="0" applyFont="1" applyAlignment="1" applyProtection="1">
      <alignment/>
      <protection hidden="1" locked="0"/>
    </xf>
    <xf numFmtId="0" fontId="74" fillId="33" borderId="0" xfId="0" applyFont="1" applyFill="1" applyBorder="1" applyAlignment="1" applyProtection="1">
      <alignment horizontal="left" wrapText="1"/>
      <protection hidden="1" locked="0"/>
    </xf>
    <xf numFmtId="0" fontId="74" fillId="33" borderId="0" xfId="0" applyFont="1" applyFill="1" applyBorder="1" applyAlignment="1" applyProtection="1">
      <alignment wrapText="1"/>
      <protection hidden="1" locked="0"/>
    </xf>
    <xf numFmtId="0" fontId="75" fillId="0" borderId="0" xfId="0" applyFont="1" applyAlignment="1" applyProtection="1">
      <alignment/>
      <protection hidden="1" locked="0"/>
    </xf>
    <xf numFmtId="0" fontId="73" fillId="33" borderId="0" xfId="0" applyFont="1" applyFill="1" applyBorder="1" applyAlignment="1" applyProtection="1">
      <alignment/>
      <protection hidden="1" locked="0"/>
    </xf>
    <xf numFmtId="0" fontId="73" fillId="0" borderId="0" xfId="0" applyFont="1" applyBorder="1" applyAlignment="1" applyProtection="1">
      <alignment/>
      <protection hidden="1" locked="0"/>
    </xf>
    <xf numFmtId="0" fontId="74" fillId="33" borderId="0" xfId="0" applyFont="1" applyFill="1" applyAlignment="1" applyProtection="1">
      <alignment horizontal="left" vertical="top" wrapText="1"/>
      <protection hidden="1" locked="0"/>
    </xf>
    <xf numFmtId="0" fontId="73" fillId="0" borderId="0" xfId="0" applyFont="1" applyAlignment="1" applyProtection="1">
      <alignment vertical="top"/>
      <protection hidden="1" locked="0"/>
    </xf>
    <xf numFmtId="0" fontId="76" fillId="33" borderId="0" xfId="0" applyFont="1" applyFill="1" applyAlignment="1" applyProtection="1">
      <alignment vertical="center"/>
      <protection hidden="1" locked="0"/>
    </xf>
    <xf numFmtId="0" fontId="77" fillId="33" borderId="0" xfId="0" applyFont="1" applyFill="1" applyAlignment="1" applyProtection="1">
      <alignment horizontal="center"/>
      <protection hidden="1"/>
    </xf>
    <xf numFmtId="0" fontId="78" fillId="33" borderId="0" xfId="0" applyFont="1" applyFill="1" applyAlignment="1" applyProtection="1">
      <alignment horizontal="left"/>
      <protection hidden="1"/>
    </xf>
    <xf numFmtId="0" fontId="74" fillId="33" borderId="0" xfId="0" applyFont="1" applyFill="1" applyBorder="1" applyAlignment="1" applyProtection="1">
      <alignment horizontal="left" wrapText="1"/>
      <protection hidden="1"/>
    </xf>
    <xf numFmtId="0" fontId="74" fillId="33" borderId="0" xfId="0" applyFont="1" applyFill="1" applyAlignment="1" applyProtection="1">
      <alignment vertical="top" wrapText="1"/>
      <protection hidden="1"/>
    </xf>
    <xf numFmtId="0" fontId="79" fillId="0" borderId="10" xfId="0" applyFont="1" applyBorder="1" applyAlignment="1">
      <alignment horizontal="justify" vertical="center" wrapText="1"/>
    </xf>
    <xf numFmtId="0" fontId="79" fillId="0" borderId="0" xfId="0" applyFont="1" applyFill="1" applyBorder="1" applyAlignment="1">
      <alignment horizontal="justify" vertical="center" wrapText="1"/>
    </xf>
    <xf numFmtId="49" fontId="79" fillId="0" borderId="11" xfId="0" applyNumberFormat="1" applyFont="1" applyFill="1" applyBorder="1" applyAlignment="1">
      <alignment horizontal="justify" vertical="center"/>
    </xf>
    <xf numFmtId="49" fontId="79" fillId="0" borderId="11" xfId="0" applyNumberFormat="1" applyFont="1" applyFill="1" applyBorder="1" applyAlignment="1" applyProtection="1">
      <alignment horizontal="justify" vertical="center"/>
      <protection hidden="1" locked="0"/>
    </xf>
    <xf numFmtId="2" fontId="79" fillId="0" borderId="11" xfId="0" applyNumberFormat="1" applyFont="1" applyFill="1" applyBorder="1" applyAlignment="1" applyProtection="1">
      <alignment horizontal="center" vertical="center"/>
      <protection hidden="1" locked="0"/>
    </xf>
    <xf numFmtId="0" fontId="77" fillId="33" borderId="0" xfId="0" applyFont="1" applyFill="1" applyAlignment="1" applyProtection="1">
      <alignment horizontal="center"/>
      <protection hidden="1" locked="0"/>
    </xf>
    <xf numFmtId="0" fontId="73" fillId="0" borderId="0" xfId="0" applyFont="1" applyAlignment="1" applyProtection="1">
      <alignment/>
      <protection hidden="1"/>
    </xf>
    <xf numFmtId="0" fontId="73" fillId="0" borderId="0" xfId="0" applyFont="1" applyAlignment="1" applyProtection="1">
      <alignment/>
      <protection hidden="1"/>
    </xf>
    <xf numFmtId="0" fontId="80" fillId="34" borderId="12" xfId="0" applyFont="1" applyFill="1" applyBorder="1" applyAlignment="1" applyProtection="1">
      <alignment horizontal="left" vertical="center"/>
      <protection/>
    </xf>
    <xf numFmtId="0" fontId="81" fillId="35" borderId="0" xfId="0" applyFont="1" applyFill="1" applyBorder="1" applyAlignment="1" applyProtection="1">
      <alignment/>
      <protection/>
    </xf>
    <xf numFmtId="0" fontId="79" fillId="0" borderId="10" xfId="0" applyFont="1" applyBorder="1" applyAlignment="1" applyProtection="1">
      <alignment horizontal="justify" vertical="center" wrapText="1"/>
      <protection/>
    </xf>
    <xf numFmtId="0" fontId="79" fillId="36" borderId="11" xfId="0" applyFont="1" applyFill="1" applyBorder="1" applyAlignment="1" applyProtection="1">
      <alignment horizontal="justify" vertical="center" wrapText="1"/>
      <protection/>
    </xf>
    <xf numFmtId="0" fontId="73" fillId="36" borderId="13" xfId="0" applyFont="1" applyFill="1" applyBorder="1" applyAlignment="1" applyProtection="1">
      <alignment/>
      <protection/>
    </xf>
    <xf numFmtId="0" fontId="79" fillId="0" borderId="11" xfId="0" applyFont="1" applyBorder="1" applyAlignment="1" applyProtection="1">
      <alignment horizontal="left" vertical="center" wrapText="1"/>
      <protection/>
    </xf>
    <xf numFmtId="0" fontId="79" fillId="0" borderId="11" xfId="0" applyFont="1" applyBorder="1" applyAlignment="1" applyProtection="1">
      <alignment horizontal="justify" vertical="center" wrapText="1"/>
      <protection/>
    </xf>
    <xf numFmtId="0" fontId="79" fillId="0" borderId="0" xfId="0" applyFont="1" applyFill="1" applyBorder="1" applyAlignment="1" applyProtection="1">
      <alignment horizontal="justify" vertical="center" wrapText="1"/>
      <protection/>
    </xf>
    <xf numFmtId="0" fontId="79" fillId="0" borderId="10" xfId="0" applyFont="1" applyFill="1" applyBorder="1" applyAlignment="1" applyProtection="1">
      <alignment horizontal="justify" vertical="center" wrapText="1"/>
      <protection/>
    </xf>
    <xf numFmtId="0" fontId="73" fillId="0" borderId="0" xfId="0" applyFont="1" applyAlignment="1" applyProtection="1">
      <alignment vertical="center"/>
      <protection hidden="1"/>
    </xf>
    <xf numFmtId="0" fontId="74" fillId="33" borderId="0" xfId="0" applyFont="1" applyFill="1" applyAlignment="1" applyProtection="1">
      <alignment horizontal="left" wrapText="1"/>
      <protection hidden="1"/>
    </xf>
    <xf numFmtId="0" fontId="79" fillId="0" borderId="10" xfId="0" applyFont="1" applyBorder="1" applyAlignment="1" applyProtection="1">
      <alignment vertical="center" wrapText="1"/>
      <protection/>
    </xf>
    <xf numFmtId="0" fontId="73" fillId="0" borderId="0" xfId="0" applyFont="1" applyFill="1" applyAlignment="1" applyProtection="1">
      <alignment/>
      <protection hidden="1"/>
    </xf>
    <xf numFmtId="0" fontId="73" fillId="0" borderId="0" xfId="0" applyFont="1" applyAlignment="1" applyProtection="1">
      <alignment wrapText="1"/>
      <protection hidden="1"/>
    </xf>
    <xf numFmtId="0" fontId="77" fillId="33" borderId="0" xfId="0" applyFont="1" applyFill="1" applyBorder="1" applyAlignment="1" applyProtection="1">
      <alignment vertical="top"/>
      <protection hidden="1"/>
    </xf>
    <xf numFmtId="0" fontId="73" fillId="33" borderId="0" xfId="0" applyFont="1" applyFill="1" applyAlignment="1" applyProtection="1">
      <alignment/>
      <protection hidden="1"/>
    </xf>
    <xf numFmtId="0" fontId="82" fillId="33" borderId="0" xfId="0" applyFont="1" applyFill="1" applyAlignment="1" applyProtection="1">
      <alignment/>
      <protection hidden="1"/>
    </xf>
    <xf numFmtId="0" fontId="73" fillId="33" borderId="0" xfId="0" applyFont="1" applyFill="1" applyBorder="1" applyAlignment="1" applyProtection="1">
      <alignment/>
      <protection hidden="1"/>
    </xf>
    <xf numFmtId="0" fontId="73" fillId="33" borderId="0" xfId="0" applyNumberFormat="1" applyFont="1" applyFill="1" applyAlignment="1" applyProtection="1" quotePrefix="1">
      <alignment horizontal="right"/>
      <protection hidden="1"/>
    </xf>
    <xf numFmtId="0" fontId="82" fillId="0" borderId="14" xfId="0" applyFont="1" applyBorder="1" applyAlignment="1" applyProtection="1">
      <alignment horizontal="left"/>
      <protection hidden="1"/>
    </xf>
    <xf numFmtId="0" fontId="82" fillId="33" borderId="15" xfId="0" applyFont="1" applyFill="1" applyBorder="1" applyAlignment="1" applyProtection="1">
      <alignment/>
      <protection hidden="1"/>
    </xf>
    <xf numFmtId="0" fontId="82" fillId="33" borderId="0" xfId="0" applyFont="1" applyFill="1" applyBorder="1" applyAlignment="1" applyProtection="1">
      <alignment horizontal="center" wrapText="1"/>
      <protection hidden="1"/>
    </xf>
    <xf numFmtId="49" fontId="82" fillId="33" borderId="0" xfId="0" applyNumberFormat="1" applyFont="1" applyFill="1" applyBorder="1" applyAlignment="1" applyProtection="1">
      <alignment horizontal="right"/>
      <protection hidden="1"/>
    </xf>
    <xf numFmtId="0" fontId="82" fillId="33" borderId="0" xfId="0" applyFont="1" applyFill="1" applyBorder="1" applyAlignment="1" applyProtection="1">
      <alignment horizontal="right"/>
      <protection hidden="1"/>
    </xf>
    <xf numFmtId="2" fontId="73" fillId="33" borderId="0" xfId="0" applyNumberFormat="1" applyFont="1" applyFill="1" applyAlignment="1" applyProtection="1">
      <alignment/>
      <protection hidden="1"/>
    </xf>
    <xf numFmtId="0" fontId="83" fillId="33" borderId="0" xfId="0" applyFont="1" applyFill="1" applyAlignment="1" applyProtection="1">
      <alignment vertical="top"/>
      <protection hidden="1"/>
    </xf>
    <xf numFmtId="0" fontId="83" fillId="33" borderId="0" xfId="0" applyFont="1" applyFill="1" applyAlignment="1" applyProtection="1">
      <alignment/>
      <protection hidden="1"/>
    </xf>
    <xf numFmtId="0" fontId="82" fillId="33" borderId="15" xfId="0" applyFont="1" applyFill="1" applyBorder="1" applyAlignment="1" applyProtection="1">
      <alignment horizontal="left" wrapText="1"/>
      <protection hidden="1"/>
    </xf>
    <xf numFmtId="49" fontId="73" fillId="33" borderId="0" xfId="0" applyNumberFormat="1" applyFont="1" applyFill="1" applyAlignment="1" applyProtection="1">
      <alignment/>
      <protection hidden="1"/>
    </xf>
    <xf numFmtId="14" fontId="82" fillId="33" borderId="0" xfId="0" applyNumberFormat="1" applyFont="1" applyFill="1" applyBorder="1" applyAlignment="1" applyProtection="1">
      <alignment horizontal="center" wrapText="1"/>
      <protection hidden="1"/>
    </xf>
    <xf numFmtId="49" fontId="77" fillId="33" borderId="0" xfId="0" applyNumberFormat="1" applyFont="1" applyFill="1" applyAlignment="1" applyProtection="1">
      <alignment horizontal="center"/>
      <protection hidden="1"/>
    </xf>
    <xf numFmtId="49" fontId="77" fillId="33" borderId="0" xfId="0" applyNumberFormat="1" applyFont="1" applyFill="1" applyAlignment="1" applyProtection="1">
      <alignment horizontal="center"/>
      <protection hidden="1" locked="0"/>
    </xf>
    <xf numFmtId="49" fontId="73" fillId="0" borderId="0" xfId="0" applyNumberFormat="1" applyFont="1" applyAlignment="1" applyProtection="1">
      <alignment/>
      <protection hidden="1" locked="0"/>
    </xf>
    <xf numFmtId="49" fontId="73" fillId="0" borderId="0" xfId="0" applyNumberFormat="1" applyFont="1" applyFill="1" applyBorder="1" applyAlignment="1" applyProtection="1">
      <alignment/>
      <protection hidden="1" locked="0"/>
    </xf>
    <xf numFmtId="49" fontId="77" fillId="33" borderId="0" xfId="0" applyNumberFormat="1" applyFont="1" applyFill="1" applyAlignment="1" applyProtection="1">
      <alignment horizontal="center" wrapText="1"/>
      <protection hidden="1"/>
    </xf>
    <xf numFmtId="49" fontId="77" fillId="33" borderId="0" xfId="0" applyNumberFormat="1" applyFont="1" applyFill="1" applyBorder="1" applyAlignment="1" applyProtection="1">
      <alignment wrapText="1"/>
      <protection hidden="1"/>
    </xf>
    <xf numFmtId="49" fontId="74" fillId="33" borderId="0" xfId="0" applyNumberFormat="1" applyFont="1" applyFill="1" applyAlignment="1" applyProtection="1">
      <alignment/>
      <protection hidden="1"/>
    </xf>
    <xf numFmtId="49" fontId="74" fillId="33" borderId="0" xfId="0" applyNumberFormat="1" applyFont="1" applyFill="1" applyBorder="1" applyAlignment="1" applyProtection="1">
      <alignment/>
      <protection hidden="1"/>
    </xf>
    <xf numFmtId="49" fontId="74" fillId="33" borderId="0" xfId="0" applyNumberFormat="1" applyFont="1" applyFill="1" applyAlignment="1" applyProtection="1">
      <alignment/>
      <protection hidden="1" locked="0"/>
    </xf>
    <xf numFmtId="49" fontId="73" fillId="0" borderId="0" xfId="0" applyNumberFormat="1" applyFont="1" applyAlignment="1" applyProtection="1">
      <alignment/>
      <protection hidden="1" locked="0"/>
    </xf>
    <xf numFmtId="0" fontId="77" fillId="33" borderId="0" xfId="0" applyFont="1" applyFill="1" applyAlignment="1" applyProtection="1">
      <alignment horizontal="left" vertical="top"/>
      <protection hidden="1"/>
    </xf>
    <xf numFmtId="0" fontId="73" fillId="0" borderId="0" xfId="0" applyFont="1" applyAlignment="1" applyProtection="1">
      <alignment horizontal="left" vertical="top"/>
      <protection hidden="1"/>
    </xf>
    <xf numFmtId="49" fontId="74" fillId="33" borderId="0" xfId="0" applyNumberFormat="1" applyFont="1" applyFill="1" applyAlignment="1" applyProtection="1">
      <alignment wrapText="1"/>
      <protection hidden="1"/>
    </xf>
    <xf numFmtId="49" fontId="73" fillId="0" borderId="0" xfId="0" applyNumberFormat="1" applyFont="1" applyAlignment="1" applyProtection="1">
      <alignment wrapText="1"/>
      <protection hidden="1" locked="0"/>
    </xf>
    <xf numFmtId="0" fontId="74" fillId="33" borderId="0" xfId="0" applyFont="1" applyFill="1" applyBorder="1" applyAlignment="1" applyProtection="1">
      <alignment horizontal="center"/>
      <protection hidden="1" locked="0"/>
    </xf>
    <xf numFmtId="0" fontId="74" fillId="33" borderId="0" xfId="0" applyFont="1" applyFill="1" applyBorder="1" applyAlignment="1" applyProtection="1">
      <alignment horizontal="center"/>
      <protection hidden="1"/>
    </xf>
    <xf numFmtId="0" fontId="73" fillId="0" borderId="0" xfId="0" applyFont="1" applyFill="1" applyAlignment="1" applyProtection="1">
      <alignment vertical="top" wrapText="1"/>
      <protection hidden="1"/>
    </xf>
    <xf numFmtId="0" fontId="73" fillId="33" borderId="14" xfId="0" applyFont="1" applyFill="1" applyBorder="1" applyAlignment="1" applyProtection="1">
      <alignment horizontal="left" vertical="top"/>
      <protection hidden="1"/>
    </xf>
    <xf numFmtId="0" fontId="73" fillId="33" borderId="14" xfId="0" applyFont="1" applyFill="1" applyBorder="1" applyAlignment="1" applyProtection="1">
      <alignment horizontal="left" vertical="top" wrapText="1"/>
      <protection hidden="1"/>
    </xf>
    <xf numFmtId="0" fontId="73" fillId="33" borderId="0" xfId="0" applyFont="1" applyFill="1" applyAlignment="1" applyProtection="1">
      <alignment horizontal="center"/>
      <protection hidden="1"/>
    </xf>
    <xf numFmtId="0" fontId="74" fillId="33" borderId="0" xfId="0" applyFont="1" applyFill="1" applyAlignment="1" applyProtection="1">
      <alignment wrapText="1"/>
      <protection hidden="1"/>
    </xf>
    <xf numFmtId="0" fontId="73" fillId="0" borderId="0" xfId="0" applyFont="1" applyBorder="1" applyAlignment="1">
      <alignment/>
    </xf>
    <xf numFmtId="0" fontId="82" fillId="0" borderId="0" xfId="0" applyFont="1" applyBorder="1" applyAlignment="1">
      <alignment/>
    </xf>
    <xf numFmtId="0" fontId="84" fillId="0" borderId="0" xfId="0" applyFont="1" applyBorder="1" applyAlignment="1">
      <alignment/>
    </xf>
    <xf numFmtId="0" fontId="73" fillId="0" borderId="0" xfId="0" applyFont="1" applyFill="1" applyBorder="1" applyAlignment="1" applyProtection="1">
      <alignment horizontal="left" vertical="top" wrapText="1"/>
      <protection hidden="1" locked="0"/>
    </xf>
    <xf numFmtId="0" fontId="73" fillId="0" borderId="0" xfId="0" applyFont="1" applyFill="1" applyBorder="1" applyAlignment="1" applyProtection="1">
      <alignment/>
      <protection hidden="1" locked="0"/>
    </xf>
    <xf numFmtId="0" fontId="73" fillId="0" borderId="0" xfId="0" applyFont="1" applyFill="1" applyBorder="1" applyAlignment="1" applyProtection="1">
      <alignment horizontal="left" vertical="top"/>
      <protection hidden="1" locked="0"/>
    </xf>
    <xf numFmtId="0" fontId="82" fillId="0" borderId="0" xfId="0" applyFont="1" applyFill="1" applyBorder="1" applyAlignment="1">
      <alignment/>
    </xf>
    <xf numFmtId="0" fontId="77" fillId="33" borderId="0" xfId="0" applyFont="1" applyFill="1" applyAlignment="1" applyProtection="1">
      <alignment/>
      <protection hidden="1"/>
    </xf>
    <xf numFmtId="49" fontId="82" fillId="37" borderId="0" xfId="0" applyNumberFormat="1" applyFont="1" applyFill="1" applyAlignment="1" applyProtection="1">
      <alignment horizontal="left" vertical="top" wrapText="1"/>
      <protection hidden="1" locked="0"/>
    </xf>
    <xf numFmtId="49" fontId="73" fillId="37" borderId="0" xfId="0" applyNumberFormat="1" applyFont="1" applyFill="1" applyAlignment="1" applyProtection="1">
      <alignment horizontal="left" vertical="top" wrapText="1"/>
      <protection hidden="1" locked="0"/>
    </xf>
    <xf numFmtId="0" fontId="74" fillId="33" borderId="0" xfId="0" applyFont="1" applyFill="1" applyAlignment="1" applyProtection="1">
      <alignment horizontal="left" vertical="top" wrapText="1"/>
      <protection hidden="1"/>
    </xf>
    <xf numFmtId="0" fontId="74" fillId="33" borderId="0" xfId="0" applyFont="1" applyFill="1" applyAlignment="1" applyProtection="1">
      <alignment horizontal="left" vertical="top"/>
      <protection hidden="1"/>
    </xf>
    <xf numFmtId="0" fontId="85" fillId="33" borderId="0" xfId="0" applyFont="1" applyFill="1" applyAlignment="1" applyProtection="1">
      <alignment horizontal="center" wrapText="1"/>
      <protection hidden="1"/>
    </xf>
    <xf numFmtId="0" fontId="13" fillId="38" borderId="0" xfId="0" applyFont="1" applyFill="1" applyBorder="1" applyAlignment="1" applyProtection="1">
      <alignment horizontal="center" wrapText="1"/>
      <protection hidden="1" locked="0"/>
    </xf>
    <xf numFmtId="0" fontId="79" fillId="34" borderId="0" xfId="0" applyFont="1" applyFill="1" applyBorder="1" applyAlignment="1">
      <alignment horizontal="left" vertical="center"/>
    </xf>
    <xf numFmtId="0" fontId="79" fillId="34" borderId="11" xfId="0" applyFont="1" applyFill="1" applyBorder="1" applyAlignment="1">
      <alignment horizontal="center" vertical="center"/>
    </xf>
    <xf numFmtId="0" fontId="79" fillId="34" borderId="16" xfId="0" applyFont="1" applyFill="1" applyBorder="1" applyAlignment="1">
      <alignment horizontal="center" vertical="center"/>
    </xf>
    <xf numFmtId="2" fontId="79" fillId="0" borderId="16" xfId="0" applyNumberFormat="1" applyFont="1" applyFill="1" applyBorder="1" applyAlignment="1">
      <alignment horizontal="center" vertical="center"/>
    </xf>
    <xf numFmtId="0" fontId="79" fillId="0" borderId="11" xfId="0" applyFont="1" applyFill="1" applyBorder="1" applyAlignment="1">
      <alignment horizontal="justify" vertical="center"/>
    </xf>
    <xf numFmtId="2" fontId="79" fillId="0" borderId="17" xfId="0" applyNumberFormat="1" applyFont="1" applyFill="1" applyBorder="1" applyAlignment="1">
      <alignment horizontal="center" vertical="center"/>
    </xf>
    <xf numFmtId="0" fontId="79" fillId="0" borderId="18" xfId="0" applyFont="1" applyFill="1" applyBorder="1" applyAlignment="1">
      <alignment horizontal="justify" vertical="center" wrapText="1"/>
    </xf>
    <xf numFmtId="0" fontId="79" fillId="0" borderId="18" xfId="0" applyFont="1" applyFill="1" applyBorder="1" applyAlignment="1">
      <alignment horizontal="left" vertical="center" wrapText="1"/>
    </xf>
    <xf numFmtId="0" fontId="79" fillId="0" borderId="18" xfId="0" applyFont="1" applyFill="1" applyBorder="1" applyAlignment="1">
      <alignment vertical="center" wrapText="1"/>
    </xf>
    <xf numFmtId="0" fontId="79" fillId="0" borderId="19" xfId="0" applyFont="1" applyFill="1" applyBorder="1" applyAlignment="1" applyProtection="1">
      <alignment horizontal="justify" vertical="center" wrapText="1"/>
      <protection hidden="1" locked="0"/>
    </xf>
    <xf numFmtId="0" fontId="74" fillId="33" borderId="0" xfId="0" applyFont="1" applyFill="1" applyAlignment="1" applyProtection="1">
      <alignment horizontal="left" vertical="top" wrapText="1"/>
      <protection hidden="1"/>
    </xf>
    <xf numFmtId="0" fontId="12" fillId="33" borderId="0" xfId="0" applyFont="1" applyFill="1" applyAlignment="1" applyProtection="1">
      <alignment horizontal="left" vertical="top" wrapText="1"/>
      <protection hidden="1"/>
    </xf>
    <xf numFmtId="0" fontId="82" fillId="33" borderId="0" xfId="0" applyFont="1" applyFill="1" applyAlignment="1" applyProtection="1">
      <alignment vertical="top"/>
      <protection hidden="1"/>
    </xf>
    <xf numFmtId="49" fontId="76" fillId="33" borderId="0" xfId="0" applyNumberFormat="1" applyFont="1" applyFill="1" applyBorder="1" applyAlignment="1" applyProtection="1">
      <alignment horizontal="center" vertical="top"/>
      <protection/>
    </xf>
    <xf numFmtId="49" fontId="74" fillId="33" borderId="0" xfId="0" applyNumberFormat="1" applyFont="1" applyFill="1" applyAlignment="1" applyProtection="1">
      <alignment horizontal="left" wrapText="1"/>
      <protection hidden="1" locked="0"/>
    </xf>
    <xf numFmtId="49" fontId="74" fillId="33" borderId="0" xfId="0" applyNumberFormat="1" applyFont="1" applyFill="1" applyAlignment="1" applyProtection="1">
      <alignment vertical="top"/>
      <protection hidden="1" locked="0"/>
    </xf>
    <xf numFmtId="49" fontId="76" fillId="33" borderId="0" xfId="0" applyNumberFormat="1" applyFont="1" applyFill="1" applyAlignment="1" applyProtection="1">
      <alignment vertical="center"/>
      <protection hidden="1" locked="0"/>
    </xf>
    <xf numFmtId="49" fontId="75" fillId="33" borderId="0" xfId="0" applyNumberFormat="1" applyFont="1" applyFill="1" applyAlignment="1" applyProtection="1">
      <alignment/>
      <protection hidden="1" locked="0"/>
    </xf>
    <xf numFmtId="49" fontId="75" fillId="33" borderId="0" xfId="0" applyNumberFormat="1" applyFont="1" applyFill="1" applyAlignment="1" applyProtection="1">
      <alignment/>
      <protection hidden="1"/>
    </xf>
    <xf numFmtId="49" fontId="76" fillId="33" borderId="0" xfId="0" applyNumberFormat="1" applyFont="1" applyFill="1" applyAlignment="1" applyProtection="1">
      <alignment vertical="center"/>
      <protection hidden="1"/>
    </xf>
    <xf numFmtId="49" fontId="77" fillId="33" borderId="0" xfId="0" applyNumberFormat="1" applyFont="1" applyFill="1" applyAlignment="1" applyProtection="1">
      <alignment horizontal="left" vertical="top" wrapText="1"/>
      <protection hidden="1"/>
    </xf>
    <xf numFmtId="0" fontId="86" fillId="37" borderId="20" xfId="0" applyFont="1" applyFill="1" applyBorder="1" applyAlignment="1">
      <alignment horizontal="left" vertical="top" wrapText="1"/>
    </xf>
    <xf numFmtId="0" fontId="86" fillId="37" borderId="21" xfId="0" applyFont="1" applyFill="1" applyBorder="1" applyAlignment="1">
      <alignment horizontal="left" vertical="top" wrapText="1"/>
    </xf>
    <xf numFmtId="0" fontId="87" fillId="37" borderId="21" xfId="0" applyFont="1" applyFill="1" applyBorder="1" applyAlignment="1">
      <alignment horizontal="left" vertical="top" wrapText="1"/>
    </xf>
    <xf numFmtId="0" fontId="73" fillId="37" borderId="22" xfId="0" applyFont="1" applyFill="1" applyBorder="1" applyAlignment="1">
      <alignment horizontal="left" vertical="top" wrapText="1"/>
    </xf>
    <xf numFmtId="0" fontId="86" fillId="0" borderId="23" xfId="0" applyFont="1" applyBorder="1" applyAlignment="1">
      <alignment horizontal="left" vertical="top" wrapText="1"/>
    </xf>
    <xf numFmtId="0" fontId="86" fillId="0" borderId="0" xfId="0" applyFont="1" applyBorder="1" applyAlignment="1">
      <alignment horizontal="left" vertical="top" wrapText="1"/>
    </xf>
    <xf numFmtId="0" fontId="87" fillId="0" borderId="0" xfId="0" applyFont="1" applyBorder="1" applyAlignment="1">
      <alignment horizontal="left" vertical="top" wrapText="1"/>
    </xf>
    <xf numFmtId="0" fontId="73" fillId="0" borderId="24" xfId="0" applyFont="1" applyBorder="1" applyAlignment="1">
      <alignment horizontal="left" vertical="top" wrapText="1"/>
    </xf>
    <xf numFmtId="0" fontId="86" fillId="37" borderId="23" xfId="0" applyFont="1" applyFill="1" applyBorder="1" applyAlignment="1">
      <alignment horizontal="left" vertical="top" wrapText="1"/>
    </xf>
    <xf numFmtId="0" fontId="86" fillId="37" borderId="0" xfId="0" applyFont="1" applyFill="1" applyBorder="1" applyAlignment="1">
      <alignment horizontal="left" vertical="top" wrapText="1"/>
    </xf>
    <xf numFmtId="0" fontId="87" fillId="37" borderId="0" xfId="0" applyFont="1" applyFill="1" applyBorder="1" applyAlignment="1">
      <alignment horizontal="left" vertical="top" wrapText="1"/>
    </xf>
    <xf numFmtId="0" fontId="73" fillId="37" borderId="24" xfId="0" applyFont="1" applyFill="1" applyBorder="1" applyAlignment="1">
      <alignment horizontal="left" vertical="top" wrapText="1"/>
    </xf>
    <xf numFmtId="0" fontId="15" fillId="37" borderId="24" xfId="0" applyFont="1" applyFill="1" applyBorder="1" applyAlignment="1">
      <alignment horizontal="left" vertical="top" wrapText="1"/>
    </xf>
    <xf numFmtId="0" fontId="19" fillId="0" borderId="0" xfId="0" applyFont="1" applyBorder="1" applyAlignment="1">
      <alignment horizontal="left" vertical="top" wrapText="1"/>
    </xf>
    <xf numFmtId="0" fontId="86" fillId="0" borderId="25" xfId="0" applyFont="1" applyBorder="1" applyAlignment="1">
      <alignment horizontal="left" vertical="top" wrapText="1"/>
    </xf>
    <xf numFmtId="0" fontId="87" fillId="0" borderId="26" xfId="0" applyFont="1" applyBorder="1" applyAlignment="1">
      <alignment horizontal="left" vertical="top" wrapText="1"/>
    </xf>
    <xf numFmtId="0" fontId="73" fillId="0" borderId="27" xfId="0" applyFont="1" applyBorder="1" applyAlignment="1">
      <alignment horizontal="left" vertical="top" wrapText="1"/>
    </xf>
    <xf numFmtId="0" fontId="88" fillId="33" borderId="28" xfId="0" applyFont="1" applyFill="1" applyBorder="1" applyAlignment="1" applyProtection="1">
      <alignment horizontal="center" vertical="center" wrapText="1"/>
      <protection hidden="1"/>
    </xf>
    <xf numFmtId="0" fontId="88" fillId="33" borderId="15" xfId="0" applyFont="1" applyFill="1" applyBorder="1" applyAlignment="1" applyProtection="1">
      <alignment horizontal="center" vertical="center" wrapText="1"/>
      <protection hidden="1"/>
    </xf>
    <xf numFmtId="0" fontId="88" fillId="33" borderId="29" xfId="0" applyFont="1" applyFill="1" applyBorder="1" applyAlignment="1" applyProtection="1">
      <alignment horizontal="center" vertical="center" wrapText="1"/>
      <protection hidden="1"/>
    </xf>
    <xf numFmtId="0" fontId="74" fillId="33" borderId="0" xfId="0" applyNumberFormat="1" applyFont="1" applyFill="1" applyAlignment="1" applyProtection="1">
      <alignment horizontal="left" vertical="top" wrapText="1"/>
      <protection hidden="1"/>
    </xf>
    <xf numFmtId="2" fontId="77" fillId="33" borderId="10" xfId="0" applyNumberFormat="1" applyFont="1" applyFill="1" applyBorder="1" applyAlignment="1" applyProtection="1">
      <alignment horizontal="center" vertical="center"/>
      <protection hidden="1"/>
    </xf>
    <xf numFmtId="0" fontId="73" fillId="33" borderId="0" xfId="0" applyFont="1" applyFill="1" applyAlignment="1" applyProtection="1">
      <alignment horizontal="left"/>
      <protection hidden="1"/>
    </xf>
    <xf numFmtId="14" fontId="82" fillId="33" borderId="14" xfId="0" applyNumberFormat="1" applyFont="1" applyFill="1" applyBorder="1" applyAlignment="1" applyProtection="1">
      <alignment horizontal="center"/>
      <protection hidden="1"/>
    </xf>
    <xf numFmtId="0" fontId="88" fillId="33" borderId="28" xfId="0" applyFont="1" applyFill="1" applyBorder="1" applyAlignment="1" applyProtection="1">
      <alignment horizontal="center" vertical="center"/>
      <protection hidden="1"/>
    </xf>
    <xf numFmtId="0" fontId="88" fillId="33" borderId="15" xfId="0" applyFont="1" applyFill="1" applyBorder="1" applyAlignment="1" applyProtection="1">
      <alignment horizontal="center" vertical="center"/>
      <protection hidden="1"/>
    </xf>
    <xf numFmtId="0" fontId="88" fillId="33" borderId="29" xfId="0" applyFont="1" applyFill="1" applyBorder="1" applyAlignment="1" applyProtection="1">
      <alignment horizontal="center" vertical="center"/>
      <protection hidden="1"/>
    </xf>
    <xf numFmtId="0" fontId="89" fillId="38" borderId="0" xfId="0" applyFont="1" applyFill="1" applyBorder="1" applyAlignment="1" applyProtection="1">
      <alignment horizontal="left" vertical="center" wrapText="1"/>
      <protection hidden="1" locked="0"/>
    </xf>
    <xf numFmtId="49" fontId="90" fillId="0" borderId="0" xfId="0" applyNumberFormat="1" applyFont="1" applyBorder="1" applyAlignment="1" applyProtection="1">
      <alignment horizontal="center"/>
      <protection hidden="1" locked="0"/>
    </xf>
    <xf numFmtId="0" fontId="76" fillId="33" borderId="0" xfId="0" applyFont="1" applyFill="1" applyAlignment="1" applyProtection="1">
      <alignment horizontal="left" vertical="top"/>
      <protection hidden="1"/>
    </xf>
    <xf numFmtId="49" fontId="85" fillId="33" borderId="0" xfId="0" applyNumberFormat="1" applyFont="1" applyFill="1" applyBorder="1" applyAlignment="1" applyProtection="1" quotePrefix="1">
      <alignment/>
      <protection hidden="1"/>
    </xf>
    <xf numFmtId="49" fontId="85" fillId="33" borderId="0" xfId="0" applyNumberFormat="1" applyFont="1" applyFill="1" applyBorder="1" applyAlignment="1" applyProtection="1">
      <alignment/>
      <protection hidden="1"/>
    </xf>
    <xf numFmtId="49" fontId="74" fillId="33" borderId="0" xfId="0" applyNumberFormat="1" applyFont="1" applyFill="1" applyBorder="1" applyAlignment="1" applyProtection="1">
      <alignment horizontal="left" vertical="top" wrapText="1"/>
      <protection hidden="1"/>
    </xf>
    <xf numFmtId="49" fontId="85" fillId="33" borderId="0" xfId="0" applyNumberFormat="1" applyFont="1" applyFill="1" applyAlignment="1" applyProtection="1">
      <alignment horizontal="center" vertical="top"/>
      <protection hidden="1"/>
    </xf>
    <xf numFmtId="49" fontId="74" fillId="38" borderId="14" xfId="0" applyNumberFormat="1" applyFont="1" applyFill="1" applyBorder="1" applyAlignment="1" applyProtection="1">
      <alignment horizontal="left" vertical="top" wrapText="1"/>
      <protection hidden="1" locked="0"/>
    </xf>
    <xf numFmtId="0" fontId="74" fillId="0" borderId="0" xfId="0" applyFont="1" applyFill="1" applyBorder="1" applyAlignment="1" applyProtection="1">
      <alignment horizontal="left" vertical="top" wrapText="1"/>
      <protection hidden="1"/>
    </xf>
    <xf numFmtId="49" fontId="91" fillId="33" borderId="18" xfId="0" applyNumberFormat="1" applyFont="1" applyFill="1" applyBorder="1" applyAlignment="1" applyProtection="1">
      <alignment horizontal="left" vertical="top" wrapText="1"/>
      <protection hidden="1"/>
    </xf>
    <xf numFmtId="49" fontId="73" fillId="38" borderId="14" xfId="0" applyNumberFormat="1" applyFont="1" applyFill="1" applyBorder="1" applyAlignment="1" applyProtection="1">
      <alignment horizontal="left" vertical="top" wrapText="1"/>
      <protection hidden="1" locked="0"/>
    </xf>
    <xf numFmtId="0" fontId="73" fillId="33" borderId="0" xfId="0" applyFont="1" applyFill="1" applyAlignment="1" applyProtection="1">
      <alignment horizontal="right"/>
      <protection hidden="1"/>
    </xf>
    <xf numFmtId="0" fontId="91" fillId="0" borderId="0" xfId="0" applyFont="1" applyFill="1" applyBorder="1" applyAlignment="1" applyProtection="1">
      <alignment horizontal="left" vertical="top" wrapText="1"/>
      <protection hidden="1"/>
    </xf>
    <xf numFmtId="49" fontId="91" fillId="38" borderId="14" xfId="0" applyNumberFormat="1" applyFont="1" applyFill="1" applyBorder="1" applyAlignment="1" applyProtection="1">
      <alignment horizontal="left" vertical="top" wrapText="1"/>
      <protection locked="0"/>
    </xf>
    <xf numFmtId="0" fontId="73" fillId="38" borderId="28" xfId="0" applyFont="1" applyFill="1" applyBorder="1" applyAlignment="1" applyProtection="1">
      <alignment horizontal="left" vertical="top" wrapText="1"/>
      <protection hidden="1" locked="0"/>
    </xf>
    <xf numFmtId="0" fontId="73" fillId="38" borderId="15" xfId="0" applyFont="1" applyFill="1" applyBorder="1" applyAlignment="1" applyProtection="1">
      <alignment horizontal="left" vertical="top" wrapText="1"/>
      <protection hidden="1" locked="0"/>
    </xf>
    <xf numFmtId="0" fontId="73" fillId="38" borderId="29" xfId="0" applyFont="1" applyFill="1" applyBorder="1" applyAlignment="1" applyProtection="1">
      <alignment horizontal="left" vertical="top" wrapText="1"/>
      <protection hidden="1" locked="0"/>
    </xf>
    <xf numFmtId="49" fontId="74" fillId="33" borderId="0" xfId="0" applyNumberFormat="1" applyFont="1" applyFill="1" applyAlignment="1" applyProtection="1">
      <alignment horizontal="left" vertical="top" wrapText="1"/>
      <protection hidden="1"/>
    </xf>
    <xf numFmtId="0" fontId="92" fillId="0" borderId="14" xfId="0" applyFont="1" applyFill="1" applyBorder="1" applyAlignment="1" applyProtection="1">
      <alignment horizontal="left" vertical="top" wrapText="1"/>
      <protection hidden="1"/>
    </xf>
    <xf numFmtId="0" fontId="73" fillId="33" borderId="14" xfId="0" applyFont="1" applyFill="1" applyBorder="1" applyAlignment="1" applyProtection="1">
      <alignment horizontal="left" vertical="top" wrapText="1"/>
      <protection hidden="1"/>
    </xf>
    <xf numFmtId="0" fontId="73" fillId="33" borderId="10" xfId="0" applyNumberFormat="1" applyFont="1" applyFill="1" applyBorder="1" applyAlignment="1" applyProtection="1">
      <alignment horizontal="left" vertical="top"/>
      <protection/>
    </xf>
    <xf numFmtId="49" fontId="12" fillId="0" borderId="15" xfId="0" applyNumberFormat="1" applyFont="1" applyFill="1" applyBorder="1" applyAlignment="1" applyProtection="1">
      <alignment horizontal="left" vertical="top" wrapText="1"/>
      <protection hidden="1"/>
    </xf>
    <xf numFmtId="0" fontId="77" fillId="33" borderId="10" xfId="0" applyFont="1" applyFill="1" applyBorder="1" applyAlignment="1" applyProtection="1">
      <alignment horizontal="center" vertical="center"/>
      <protection hidden="1"/>
    </xf>
    <xf numFmtId="0" fontId="74" fillId="33" borderId="0" xfId="0" applyFont="1" applyFill="1" applyAlignment="1" applyProtection="1">
      <alignment horizontal="left" vertical="top"/>
      <protection hidden="1"/>
    </xf>
    <xf numFmtId="49" fontId="85" fillId="33" borderId="0" xfId="0" applyNumberFormat="1" applyFont="1" applyFill="1" applyAlignment="1" applyProtection="1">
      <alignment horizontal="center" vertical="top" wrapText="1"/>
      <protection hidden="1"/>
    </xf>
    <xf numFmtId="0" fontId="82" fillId="33" borderId="0" xfId="0" applyFont="1" applyFill="1" applyBorder="1" applyAlignment="1" applyProtection="1">
      <alignment horizontal="left" vertical="top" wrapText="1"/>
      <protection hidden="1"/>
    </xf>
    <xf numFmtId="2" fontId="73" fillId="33" borderId="10" xfId="0" applyNumberFormat="1" applyFont="1" applyFill="1" applyBorder="1" applyAlignment="1" applyProtection="1">
      <alignment horizontal="center" vertical="center"/>
      <protection hidden="1"/>
    </xf>
    <xf numFmtId="0" fontId="82" fillId="33" borderId="14" xfId="0" applyFont="1" applyFill="1" applyBorder="1" applyAlignment="1" applyProtection="1">
      <alignment horizontal="center"/>
      <protection hidden="1"/>
    </xf>
    <xf numFmtId="0" fontId="91" fillId="0" borderId="0" xfId="0" applyFont="1" applyFill="1" applyAlignment="1" applyProtection="1">
      <alignment horizontal="left" wrapText="1"/>
      <protection hidden="1"/>
    </xf>
    <xf numFmtId="0" fontId="92" fillId="0" borderId="28" xfId="0" applyFont="1" applyBorder="1" applyAlignment="1" applyProtection="1">
      <alignment horizontal="center" wrapText="1"/>
      <protection hidden="1"/>
    </xf>
    <xf numFmtId="0" fontId="92" fillId="0" borderId="15" xfId="0" applyFont="1" applyBorder="1" applyAlignment="1" applyProtection="1">
      <alignment horizontal="center" wrapText="1"/>
      <protection hidden="1"/>
    </xf>
    <xf numFmtId="0" fontId="92" fillId="0" borderId="29" xfId="0" applyFont="1" applyBorder="1" applyAlignment="1" applyProtection="1">
      <alignment horizontal="center" wrapText="1"/>
      <protection hidden="1"/>
    </xf>
    <xf numFmtId="0" fontId="73" fillId="0" borderId="28" xfId="0" applyFont="1" applyFill="1" applyBorder="1" applyAlignment="1" applyProtection="1">
      <alignment horizontal="center" vertical="top" wrapText="1"/>
      <protection hidden="1"/>
    </xf>
    <xf numFmtId="0" fontId="73" fillId="0" borderId="15" xfId="0" applyFont="1" applyFill="1" applyBorder="1" applyAlignment="1" applyProtection="1">
      <alignment horizontal="center" vertical="top" wrapText="1"/>
      <protection hidden="1"/>
    </xf>
    <xf numFmtId="0" fontId="73" fillId="0" borderId="29" xfId="0" applyFont="1" applyFill="1" applyBorder="1" applyAlignment="1" applyProtection="1">
      <alignment horizontal="center" vertical="top" wrapText="1"/>
      <protection hidden="1"/>
    </xf>
    <xf numFmtId="49" fontId="74" fillId="33" borderId="0" xfId="0" applyNumberFormat="1" applyFont="1" applyFill="1" applyAlignment="1" applyProtection="1">
      <alignment horizontal="center" vertical="top" wrapText="1"/>
      <protection hidden="1"/>
    </xf>
    <xf numFmtId="49" fontId="74" fillId="0" borderId="0" xfId="0" applyNumberFormat="1" applyFont="1" applyAlignment="1" applyProtection="1">
      <alignment horizontal="center" vertical="top" wrapText="1"/>
      <protection hidden="1"/>
    </xf>
    <xf numFmtId="0" fontId="91" fillId="33" borderId="0" xfId="0" applyFont="1" applyFill="1" applyAlignment="1" applyProtection="1">
      <alignment horizontal="left" vertical="top"/>
      <protection hidden="1"/>
    </xf>
    <xf numFmtId="0" fontId="91" fillId="38" borderId="0" xfId="0" applyFont="1" applyFill="1" applyAlignment="1" applyProtection="1">
      <alignment horizontal="left" vertical="top"/>
      <protection hidden="1" locked="0"/>
    </xf>
    <xf numFmtId="49" fontId="91" fillId="0" borderId="0" xfId="0" applyNumberFormat="1" applyFont="1" applyFill="1" applyBorder="1" applyAlignment="1" applyProtection="1">
      <alignment horizontal="left" vertical="top"/>
      <protection locked="0"/>
    </xf>
    <xf numFmtId="49" fontId="91" fillId="33" borderId="0" xfId="0" applyNumberFormat="1" applyFont="1" applyFill="1" applyBorder="1" applyAlignment="1" applyProtection="1">
      <alignment horizontal="left" vertical="top" wrapText="1"/>
      <protection/>
    </xf>
    <xf numFmtId="0" fontId="12" fillId="38" borderId="15" xfId="0" applyFont="1" applyFill="1" applyBorder="1" applyAlignment="1" applyProtection="1">
      <alignment horizontal="left" vertical="top" wrapText="1"/>
      <protection hidden="1" locked="0"/>
    </xf>
    <xf numFmtId="0" fontId="73" fillId="33" borderId="10" xfId="0" applyNumberFormat="1" applyFont="1" applyFill="1" applyBorder="1" applyAlignment="1" applyProtection="1">
      <alignment horizontal="left" vertical="top"/>
      <protection hidden="1"/>
    </xf>
    <xf numFmtId="0" fontId="73" fillId="33" borderId="10" xfId="0" applyFont="1" applyFill="1" applyBorder="1" applyAlignment="1" applyProtection="1">
      <alignment horizontal="left" vertical="top" wrapText="1"/>
      <protection hidden="1"/>
    </xf>
    <xf numFmtId="0" fontId="73" fillId="33" borderId="15" xfId="0" applyFont="1" applyFill="1" applyBorder="1" applyAlignment="1" applyProtection="1">
      <alignment horizontal="left"/>
      <protection hidden="1"/>
    </xf>
    <xf numFmtId="0" fontId="73" fillId="0" borderId="14" xfId="0" applyFont="1" applyBorder="1" applyAlignment="1" applyProtection="1">
      <alignment horizontal="center"/>
      <protection hidden="1"/>
    </xf>
    <xf numFmtId="0" fontId="92" fillId="33" borderId="18" xfId="0" applyFont="1" applyFill="1" applyBorder="1" applyAlignment="1" applyProtection="1">
      <alignment horizontal="center" vertical="top"/>
      <protection hidden="1"/>
    </xf>
    <xf numFmtId="14" fontId="93" fillId="0" borderId="14" xfId="0" applyNumberFormat="1" applyFont="1" applyFill="1" applyBorder="1" applyAlignment="1" applyProtection="1">
      <alignment horizontal="right"/>
      <protection hidden="1" locked="0"/>
    </xf>
    <xf numFmtId="0" fontId="74" fillId="0" borderId="14" xfId="0" applyNumberFormat="1" applyFont="1" applyFill="1" applyBorder="1" applyAlignment="1" applyProtection="1">
      <alignment horizontal="left"/>
      <protection hidden="1"/>
    </xf>
    <xf numFmtId="14" fontId="73" fillId="33" borderId="14" xfId="0" applyNumberFormat="1" applyFont="1" applyFill="1" applyBorder="1" applyAlignment="1" applyProtection="1">
      <alignment horizontal="center" wrapText="1"/>
      <protection hidden="1"/>
    </xf>
    <xf numFmtId="0" fontId="73" fillId="33" borderId="14" xfId="0" applyFont="1" applyFill="1" applyBorder="1" applyAlignment="1" applyProtection="1">
      <alignment horizontal="left"/>
      <protection hidden="1"/>
    </xf>
    <xf numFmtId="0" fontId="73" fillId="33" borderId="0" xfId="0" applyFont="1" applyFill="1" applyAlignment="1" applyProtection="1">
      <alignment horizontal="left" wrapText="1"/>
      <protection hidden="1"/>
    </xf>
    <xf numFmtId="0" fontId="73" fillId="33" borderId="14" xfId="0" applyFont="1" applyFill="1" applyBorder="1" applyAlignment="1" applyProtection="1">
      <alignment horizontal="center"/>
      <protection hidden="1"/>
    </xf>
    <xf numFmtId="14" fontId="82" fillId="33" borderId="15" xfId="0" applyNumberFormat="1" applyFont="1" applyFill="1" applyBorder="1" applyAlignment="1" applyProtection="1">
      <alignment horizontal="right" wrapText="1"/>
      <protection hidden="1"/>
    </xf>
    <xf numFmtId="0" fontId="73" fillId="33" borderId="14" xfId="0" applyFont="1" applyFill="1" applyBorder="1" applyAlignment="1" applyProtection="1">
      <alignment horizontal="center" wrapText="1"/>
      <protection hidden="1"/>
    </xf>
    <xf numFmtId="0" fontId="73" fillId="33" borderId="0" xfId="0" applyFont="1" applyFill="1" applyAlignment="1" applyProtection="1">
      <alignment horizontal="justify" wrapText="1"/>
      <protection hidden="1"/>
    </xf>
    <xf numFmtId="0" fontId="15" fillId="33" borderId="0" xfId="0" applyFont="1" applyFill="1" applyBorder="1" applyAlignment="1" applyProtection="1">
      <alignment horizontal="left" vertical="top" wrapText="1"/>
      <protection hidden="1"/>
    </xf>
    <xf numFmtId="0" fontId="73" fillId="33" borderId="0" xfId="0" applyFont="1" applyFill="1" applyAlignment="1" applyProtection="1">
      <alignment horizontal="left" vertical="top" wrapText="1"/>
      <protection hidden="1"/>
    </xf>
    <xf numFmtId="2" fontId="93" fillId="33" borderId="30" xfId="0" applyNumberFormat="1" applyFont="1" applyFill="1" applyBorder="1" applyAlignment="1" applyProtection="1">
      <alignment horizontal="center"/>
      <protection hidden="1"/>
    </xf>
    <xf numFmtId="0" fontId="73" fillId="33" borderId="28" xfId="0" applyFont="1" applyFill="1" applyBorder="1" applyAlignment="1" applyProtection="1">
      <alignment horizontal="left" vertical="top" wrapText="1"/>
      <protection hidden="1"/>
    </xf>
    <xf numFmtId="0" fontId="73" fillId="33" borderId="15" xfId="0" applyFont="1" applyFill="1" applyBorder="1" applyAlignment="1" applyProtection="1">
      <alignment horizontal="left" vertical="top" wrapText="1"/>
      <protection hidden="1"/>
    </xf>
    <xf numFmtId="0" fontId="73" fillId="33" borderId="29" xfId="0" applyFont="1" applyFill="1" applyBorder="1" applyAlignment="1" applyProtection="1">
      <alignment horizontal="left" vertical="top" wrapText="1"/>
      <protection hidden="1"/>
    </xf>
    <xf numFmtId="0" fontId="73" fillId="33" borderId="0" xfId="0" applyFont="1" applyFill="1" applyAlignment="1" applyProtection="1">
      <alignment horizontal="center"/>
      <protection hidden="1"/>
    </xf>
    <xf numFmtId="0" fontId="13" fillId="38" borderId="0" xfId="0" applyFont="1" applyFill="1" applyBorder="1" applyAlignment="1" applyProtection="1">
      <alignment horizontal="center" wrapText="1"/>
      <protection hidden="1" locked="0"/>
    </xf>
    <xf numFmtId="49" fontId="12" fillId="33" borderId="0" xfId="0" applyNumberFormat="1" applyFont="1" applyFill="1" applyAlignment="1" applyProtection="1">
      <alignment horizontal="left" vertical="top" wrapText="1"/>
      <protection hidden="1"/>
    </xf>
    <xf numFmtId="0" fontId="74" fillId="33" borderId="0" xfId="0" applyFont="1" applyFill="1" applyAlignment="1" applyProtection="1">
      <alignment horizontal="left" vertical="top" wrapText="1"/>
      <protection hidden="1"/>
    </xf>
    <xf numFmtId="0" fontId="85" fillId="33" borderId="14" xfId="0" applyFont="1" applyFill="1" applyBorder="1" applyAlignment="1" applyProtection="1">
      <alignment horizontal="center"/>
      <protection hidden="1"/>
    </xf>
    <xf numFmtId="0" fontId="74" fillId="38" borderId="0" xfId="0" applyFont="1" applyFill="1" applyAlignment="1" applyProtection="1">
      <alignment horizontal="left" vertical="top" wrapText="1"/>
      <protection hidden="1"/>
    </xf>
    <xf numFmtId="0" fontId="77" fillId="0" borderId="0" xfId="0" applyFont="1" applyFill="1" applyAlignment="1" applyProtection="1">
      <alignment horizontal="left" vertical="top" wrapText="1"/>
      <protection hidden="1"/>
    </xf>
    <xf numFmtId="0" fontId="85" fillId="33" borderId="0" xfId="0" applyFont="1" applyFill="1" applyAlignment="1" applyProtection="1">
      <alignment horizontal="center" vertical="top"/>
      <protection hidden="1"/>
    </xf>
    <xf numFmtId="0" fontId="82" fillId="33" borderId="0" xfId="0" applyFont="1" applyFill="1" applyAlignment="1" applyProtection="1">
      <alignment horizontal="center" vertical="top"/>
      <protection hidden="1"/>
    </xf>
    <xf numFmtId="0" fontId="82" fillId="0" borderId="14" xfId="0" applyFont="1" applyFill="1" applyBorder="1" applyAlignment="1" applyProtection="1">
      <alignment horizontal="center"/>
      <protection hidden="1"/>
    </xf>
    <xf numFmtId="0" fontId="82" fillId="33" borderId="14" xfId="0" applyFont="1" applyFill="1" applyBorder="1" applyAlignment="1" applyProtection="1">
      <alignment horizontal="center" wrapText="1"/>
      <protection hidden="1"/>
    </xf>
    <xf numFmtId="0" fontId="77" fillId="33" borderId="0" xfId="0" applyFont="1" applyFill="1" applyBorder="1" applyAlignment="1" applyProtection="1">
      <alignment horizontal="left" vertical="top" wrapText="1"/>
      <protection hidden="1"/>
    </xf>
    <xf numFmtId="49" fontId="12" fillId="38" borderId="0" xfId="0" applyNumberFormat="1" applyFont="1" applyFill="1" applyAlignment="1" applyProtection="1">
      <alignment horizontal="left" vertical="top" wrapText="1"/>
      <protection hidden="1"/>
    </xf>
    <xf numFmtId="49" fontId="74" fillId="38" borderId="0" xfId="0" applyNumberFormat="1" applyFont="1" applyFill="1" applyAlignment="1" applyProtection="1">
      <alignment horizontal="left" vertical="top" wrapText="1"/>
      <protection hidden="1"/>
    </xf>
    <xf numFmtId="49" fontId="74" fillId="38" borderId="14" xfId="0" applyNumberFormat="1" applyFont="1" applyFill="1" applyBorder="1" applyAlignment="1" applyProtection="1">
      <alignment horizontal="left" vertical="top"/>
      <protection hidden="1" locked="0"/>
    </xf>
    <xf numFmtId="49" fontId="77" fillId="38" borderId="0" xfId="0" applyNumberFormat="1" applyFont="1" applyFill="1" applyAlignment="1" applyProtection="1">
      <alignment horizontal="center" vertical="top"/>
      <protection hidden="1" locked="0"/>
    </xf>
    <xf numFmtId="49" fontId="94" fillId="0" borderId="0" xfId="0" applyNumberFormat="1" applyFont="1" applyBorder="1" applyAlignment="1" applyProtection="1">
      <alignment horizontal="center" vertical="center"/>
      <protection hidden="1"/>
    </xf>
    <xf numFmtId="0" fontId="82" fillId="0" borderId="14" xfId="0" applyFont="1" applyFill="1" applyBorder="1" applyAlignment="1" applyProtection="1">
      <alignment horizontal="right"/>
      <protection hidden="1"/>
    </xf>
    <xf numFmtId="49" fontId="95" fillId="38" borderId="14" xfId="0" applyNumberFormat="1" applyFont="1" applyFill="1" applyBorder="1" applyAlignment="1" applyProtection="1">
      <alignment horizontal="left" vertical="top" wrapText="1"/>
      <protection hidden="1" locked="0"/>
    </xf>
    <xf numFmtId="0" fontId="12" fillId="0" borderId="0" xfId="0" applyFont="1" applyFill="1" applyBorder="1" applyAlignment="1" applyProtection="1">
      <alignment horizontal="center" wrapText="1"/>
      <protection hidden="1"/>
    </xf>
    <xf numFmtId="49" fontId="77" fillId="33" borderId="0" xfId="0" applyNumberFormat="1" applyFont="1" applyFill="1" applyBorder="1" applyAlignment="1" applyProtection="1">
      <alignment horizontal="center" vertical="top"/>
      <protection hidden="1"/>
    </xf>
    <xf numFmtId="49" fontId="93" fillId="33" borderId="14" xfId="0" applyNumberFormat="1" applyFont="1" applyFill="1" applyBorder="1" applyAlignment="1" applyProtection="1">
      <alignment horizontal="center" vertical="top"/>
      <protection hidden="1" locked="0"/>
    </xf>
    <xf numFmtId="49" fontId="92" fillId="33" borderId="18" xfId="0" applyNumberFormat="1" applyFont="1" applyFill="1" applyBorder="1" applyAlignment="1" applyProtection="1">
      <alignment horizontal="center" vertical="top" wrapText="1"/>
      <protection hidden="1"/>
    </xf>
    <xf numFmtId="49" fontId="92" fillId="33" borderId="0" xfId="0" applyNumberFormat="1" applyFont="1" applyFill="1" applyBorder="1" applyAlignment="1" applyProtection="1">
      <alignment horizontal="center" vertical="top"/>
      <protection/>
    </xf>
    <xf numFmtId="0" fontId="74" fillId="0" borderId="0" xfId="0" applyNumberFormat="1" applyFont="1" applyAlignment="1" applyProtection="1">
      <alignment horizontal="left" vertical="top"/>
      <protection hidden="1"/>
    </xf>
    <xf numFmtId="49" fontId="91" fillId="0" borderId="0" xfId="0" applyNumberFormat="1" applyFont="1" applyFill="1" applyBorder="1" applyAlignment="1" applyProtection="1">
      <alignment horizontal="left" vertical="top"/>
      <protection hidden="1"/>
    </xf>
    <xf numFmtId="49" fontId="91" fillId="0" borderId="14" xfId="0" applyNumberFormat="1" applyFont="1" applyFill="1" applyBorder="1" applyAlignment="1" applyProtection="1">
      <alignment horizontal="center" vertical="top"/>
      <protection locked="0"/>
    </xf>
    <xf numFmtId="49" fontId="91" fillId="33" borderId="0" xfId="0" applyNumberFormat="1" applyFont="1" applyFill="1" applyAlignment="1" applyProtection="1">
      <alignment horizontal="left" vertical="top"/>
      <protection hidden="1" locked="0"/>
    </xf>
    <xf numFmtId="0" fontId="12" fillId="0" borderId="15" xfId="0" applyFont="1" applyFill="1" applyBorder="1" applyAlignment="1" applyProtection="1">
      <alignment horizontal="left" vertical="top" wrapText="1"/>
      <protection hidden="1"/>
    </xf>
    <xf numFmtId="49" fontId="95" fillId="38" borderId="14" xfId="0" applyNumberFormat="1" applyFont="1" applyFill="1" applyBorder="1" applyAlignment="1" applyProtection="1">
      <alignment horizontal="left" vertical="top"/>
      <protection hidden="1" locked="0"/>
    </xf>
    <xf numFmtId="49" fontId="12" fillId="0" borderId="0" xfId="0" applyNumberFormat="1" applyFont="1" applyFill="1" applyAlignment="1" applyProtection="1">
      <alignment horizontal="left" vertical="top" wrapText="1"/>
      <protection hidden="1"/>
    </xf>
    <xf numFmtId="49" fontId="77" fillId="38" borderId="14" xfId="0" applyNumberFormat="1" applyFont="1" applyFill="1" applyBorder="1" applyAlignment="1" applyProtection="1">
      <alignment horizontal="left" vertical="top" wrapText="1"/>
      <protection hidden="1" locked="0"/>
    </xf>
    <xf numFmtId="0" fontId="74" fillId="33" borderId="14" xfId="0" applyFont="1" applyFill="1" applyBorder="1" applyAlignment="1" applyProtection="1">
      <alignment horizontal="center"/>
      <protection hidden="1"/>
    </xf>
    <xf numFmtId="49" fontId="74" fillId="33" borderId="14" xfId="0" applyNumberFormat="1" applyFont="1" applyFill="1" applyBorder="1" applyAlignment="1" applyProtection="1">
      <alignment horizontal="center"/>
      <protection hidden="1" locked="0"/>
    </xf>
    <xf numFmtId="0" fontId="74" fillId="0" borderId="0" xfId="0" applyFont="1" applyFill="1" applyBorder="1" applyAlignment="1" applyProtection="1">
      <alignment horizontal="left" vertical="top" wrapText="1"/>
      <protection hidden="1" locked="0"/>
    </xf>
    <xf numFmtId="49" fontId="74" fillId="38" borderId="14" xfId="0" applyNumberFormat="1" applyFont="1" applyFill="1" applyBorder="1" applyAlignment="1" applyProtection="1">
      <alignment horizontal="left" wrapText="1"/>
      <protection hidden="1" locked="0"/>
    </xf>
    <xf numFmtId="0" fontId="16" fillId="33" borderId="0" xfId="0" applyNumberFormat="1" applyFont="1" applyFill="1" applyBorder="1" applyAlignment="1" applyProtection="1">
      <alignment horizontal="left" vertical="top" wrapText="1"/>
      <protection hidden="1"/>
    </xf>
    <xf numFmtId="49" fontId="74" fillId="38" borderId="0" xfId="0" applyNumberFormat="1" applyFont="1" applyFill="1" applyBorder="1" applyAlignment="1" applyProtection="1">
      <alignment horizontal="left" wrapText="1"/>
      <protection hidden="1" locked="0"/>
    </xf>
    <xf numFmtId="0" fontId="73" fillId="33" borderId="28" xfId="0" applyFont="1" applyFill="1" applyBorder="1" applyAlignment="1" applyProtection="1">
      <alignment horizontal="center" vertical="top" wrapText="1"/>
      <protection hidden="1"/>
    </xf>
    <xf numFmtId="0" fontId="73" fillId="33" borderId="15" xfId="0" applyFont="1" applyFill="1" applyBorder="1" applyAlignment="1" applyProtection="1">
      <alignment horizontal="center" vertical="top" wrapText="1"/>
      <protection hidden="1"/>
    </xf>
    <xf numFmtId="49" fontId="77" fillId="33" borderId="18" xfId="0" applyNumberFormat="1" applyFont="1" applyFill="1" applyBorder="1" applyAlignment="1" applyProtection="1">
      <alignment horizontal="center" vertical="top"/>
      <protection hidden="1" locked="0"/>
    </xf>
    <xf numFmtId="0" fontId="77" fillId="33" borderId="0" xfId="0" applyFont="1" applyFill="1" applyAlignment="1" applyProtection="1">
      <alignment horizontal="left" vertical="top" wrapText="1"/>
      <protection hidden="1"/>
    </xf>
    <xf numFmtId="0" fontId="88" fillId="0" borderId="14" xfId="0" applyFont="1" applyFill="1" applyBorder="1" applyAlignment="1" applyProtection="1">
      <alignment horizontal="left" vertical="top" wrapText="1"/>
      <protection hidden="1"/>
    </xf>
    <xf numFmtId="0" fontId="92" fillId="33" borderId="18" xfId="0" applyFont="1" applyFill="1" applyBorder="1" applyAlignment="1" applyProtection="1">
      <alignment horizontal="left" vertical="top"/>
      <protection hidden="1"/>
    </xf>
    <xf numFmtId="0" fontId="92" fillId="33" borderId="14" xfId="0" applyFont="1" applyFill="1" applyBorder="1" applyAlignment="1" applyProtection="1">
      <alignment horizontal="right" wrapText="1"/>
      <protection hidden="1"/>
    </xf>
    <xf numFmtId="0" fontId="2" fillId="0" borderId="0" xfId="0" applyFont="1" applyFill="1" applyAlignment="1" applyProtection="1">
      <alignment horizontal="left" vertical="top" wrapText="1"/>
      <protection hidden="1"/>
    </xf>
    <xf numFmtId="0" fontId="73" fillId="0" borderId="0" xfId="0" applyFont="1" applyFill="1" applyAlignment="1" applyProtection="1">
      <alignment horizontal="left" vertical="top" wrapText="1"/>
      <protection hidden="1"/>
    </xf>
    <xf numFmtId="0" fontId="82" fillId="33" borderId="0" xfId="0" applyFont="1" applyFill="1" applyAlignment="1" applyProtection="1">
      <alignment horizontal="left"/>
      <protection hidden="1"/>
    </xf>
    <xf numFmtId="0" fontId="96" fillId="38" borderId="0" xfId="0" applyFont="1" applyFill="1" applyBorder="1" applyAlignment="1" applyProtection="1">
      <alignment horizontal="left" vertical="top" wrapText="1"/>
      <protection hidden="1" locked="0"/>
    </xf>
    <xf numFmtId="0" fontId="97" fillId="33" borderId="0" xfId="0" applyFont="1" applyFill="1" applyAlignment="1" applyProtection="1">
      <alignment horizontal="left" vertical="top" wrapText="1"/>
      <protection hidden="1" locked="0"/>
    </xf>
    <xf numFmtId="49" fontId="76" fillId="33" borderId="0" xfId="0" applyNumberFormat="1" applyFont="1" applyFill="1" applyBorder="1" applyAlignment="1" applyProtection="1">
      <alignment horizontal="center"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23" name="Таблица123" displayName="Таблица123" ref="BE67:BH103" comment="" totalsRowShown="0">
  <autoFilter ref="BE67:BH103"/>
  <tableColumns count="4">
    <tableColumn id="1" name="механизированного поступательного движения "/>
    <tableColumn id="2" name="механизированного вращательного движения с вращением вокруг вертикальной или горизонтальной оси "/>
    <tableColumn id="3" name="механизированного вращательного движения со сложной траекторией движения "/>
    <tableColumn id="4" name="водного "/>
  </tableColumns>
  <tableStyleInfo name="TableStyleMedium2" showFirstColumn="0" showLastColumn="0" showRowStripes="1" showColumnStripes="0"/>
</table>
</file>

<file path=xl/tables/table2.xml><?xml version="1.0" encoding="utf-8"?>
<table xmlns="http://schemas.openxmlformats.org/spreadsheetml/2006/main" id="216" name="Таблица216" displayName="Таблица216" ref="BA1:BG31" comment="" totalsRowShown="0">
  <autoFilter ref="BA1:BG31"/>
  <tableColumns count="7">
    <tableColumn id="1" name="Столбец1"/>
    <tableColumn id="2" name="Столбец2"/>
    <tableColumn id="3" name="Столбец3"/>
    <tableColumn id="4" name="Столбец4"/>
    <tableColumn id="5" name="Столбец5"/>
    <tableColumn id="6" name="Столбец6"/>
    <tableColumn id="7" name="Столбец7"/>
  </tableColumns>
  <tableStyleInfo name="TableStyleLight1" showFirstColumn="0" showLastColumn="0" showRowStripes="1" showColumnStripes="0"/>
</table>
</file>

<file path=xl/tables/table3.xml><?xml version="1.0" encoding="utf-8"?>
<table xmlns="http://schemas.openxmlformats.org/spreadsheetml/2006/main" id="237" name="Таблица237" displayName="Таблица237" ref="BA67:BC116" comment="" totalsRowShown="0">
  <autoFilter ref="BA67:BC116"/>
  <tableColumns count="3">
    <tableColumn id="1" name="Проведение осмотров и испытаний аттракционов"/>
    <tableColumn id="2" name="№ п/п"/>
    <tableColumn id="3" name="Стоимость за единицу в бел. рублях"/>
  </tableColumns>
  <tableStyleInfo name="TableStyleLight1" showFirstColumn="0" showLastColumn="0" showRowStripes="1" showColumnStripes="0"/>
</table>
</file>

<file path=xl/tables/table4.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8"/>
  <sheetViews>
    <sheetView tabSelected="1" zoomScale="90" zoomScaleNormal="90" zoomScaleSheetLayoutView="90" zoomScalePageLayoutView="96" workbookViewId="0" topLeftCell="A1">
      <selection activeCell="W6" sqref="W6:AK6"/>
    </sheetView>
  </sheetViews>
  <sheetFormatPr defaultColWidth="2.28125" defaultRowHeight="15"/>
  <cols>
    <col min="1" max="1" width="2.28125" style="18" customWidth="1"/>
    <col min="2" max="2" width="5.57421875" style="18" customWidth="1"/>
    <col min="3" max="10" width="2.28125" style="18" customWidth="1"/>
    <col min="11" max="11" width="5.57421875" style="18" bestFit="1" customWidth="1"/>
    <col min="12" max="12" width="3.28125" style="18" bestFit="1" customWidth="1"/>
    <col min="13" max="14" width="2.28125" style="18" customWidth="1"/>
    <col min="15" max="15" width="2.00390625" style="18" customWidth="1"/>
    <col min="16" max="18" width="2.28125" style="18" customWidth="1"/>
    <col min="19" max="20" width="2.28125" style="28" customWidth="1"/>
    <col min="21" max="22" width="2.28125" style="18" customWidth="1"/>
    <col min="23" max="23" width="1.28515625" style="18" customWidth="1"/>
    <col min="24" max="25" width="2.28125" style="18" customWidth="1"/>
    <col min="26" max="26" width="2.00390625" style="18" customWidth="1"/>
    <col min="27" max="27" width="4.7109375" style="18" customWidth="1"/>
    <col min="28" max="28" width="2.28125" style="18" customWidth="1"/>
    <col min="29" max="29" width="1.421875" style="18" customWidth="1"/>
    <col min="30" max="30" width="2.28125" style="18" customWidth="1"/>
    <col min="31" max="31" width="3.7109375" style="18" customWidth="1"/>
    <col min="32" max="32" width="2.421875" style="18" customWidth="1"/>
    <col min="33" max="33" width="2.28125" style="18" customWidth="1"/>
    <col min="34" max="34" width="1.7109375" style="18" customWidth="1"/>
    <col min="35" max="35" width="3.421875" style="18" customWidth="1"/>
    <col min="36" max="37" width="3.00390625" style="18" customWidth="1"/>
    <col min="38" max="38" width="2.28125" style="18" customWidth="1"/>
    <col min="39" max="39" width="2.28125" style="21" customWidth="1"/>
    <col min="40" max="40" width="2.28125" style="18" customWidth="1"/>
    <col min="41" max="41" width="12.140625" style="18" hidden="1" customWidth="1"/>
    <col min="42" max="42" width="0.71875" style="18" customWidth="1"/>
    <col min="43" max="44" width="2.28125" style="18" customWidth="1"/>
    <col min="45" max="45" width="2.00390625" style="18" customWidth="1"/>
    <col min="46" max="46" width="2.28125" style="18" customWidth="1"/>
    <col min="47" max="47" width="1.8515625" style="18" customWidth="1"/>
    <col min="48" max="48" width="0.71875" style="18" customWidth="1"/>
    <col min="49" max="49" width="1.421875" style="18" customWidth="1"/>
    <col min="50" max="50" width="2.28125" style="18" customWidth="1"/>
    <col min="51" max="51" width="2.57421875" style="18" customWidth="1"/>
    <col min="52" max="52" width="4.28125" style="18" hidden="1" customWidth="1"/>
    <col min="53" max="53" width="50.421875" style="18" hidden="1" customWidth="1"/>
    <col min="54" max="54" width="11.00390625" style="18" hidden="1" customWidth="1"/>
    <col min="55" max="55" width="32.57421875" style="18" hidden="1" customWidth="1"/>
    <col min="56" max="56" width="17.421875" style="18" hidden="1" customWidth="1"/>
    <col min="57" max="57" width="24.140625" style="18" hidden="1" customWidth="1"/>
    <col min="58" max="58" width="39.00390625" style="18" hidden="1" customWidth="1"/>
    <col min="59" max="59" width="12.140625" style="18" hidden="1" customWidth="1"/>
    <col min="60" max="60" width="5.140625" style="18" hidden="1" customWidth="1"/>
    <col min="61" max="63" width="1.8515625" style="18" customWidth="1"/>
    <col min="64" max="69" width="2.57421875" style="18" customWidth="1"/>
    <col min="70" max="72" width="2.28125" style="18" customWidth="1"/>
    <col min="73" max="16384" width="2.28125" style="18" customWidth="1"/>
  </cols>
  <sheetData>
    <row r="1" spans="1:62" ht="35.25" customHeight="1" thickBot="1">
      <c r="A1" s="268" t="s">
        <v>252</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32"/>
      <c r="AO1" s="32"/>
      <c r="AP1" s="32"/>
      <c r="AQ1" s="32"/>
      <c r="AR1" s="32"/>
      <c r="AS1" s="32"/>
      <c r="AT1" s="32"/>
      <c r="AU1" s="32"/>
      <c r="AV1" s="32"/>
      <c r="AW1" s="32"/>
      <c r="AX1" s="32"/>
      <c r="AY1" s="32"/>
      <c r="AZ1" s="32"/>
      <c r="BA1" s="95" t="s">
        <v>341</v>
      </c>
      <c r="BB1" s="96" t="s">
        <v>342</v>
      </c>
      <c r="BC1" s="96" t="s">
        <v>343</v>
      </c>
      <c r="BD1" s="97" t="s">
        <v>344</v>
      </c>
      <c r="BE1" s="96" t="s">
        <v>345</v>
      </c>
      <c r="BF1" s="101" t="s">
        <v>346</v>
      </c>
      <c r="BG1" s="101" t="s">
        <v>347</v>
      </c>
      <c r="BH1" s="101"/>
      <c r="BI1" s="101"/>
      <c r="BJ1" s="101"/>
    </row>
    <row r="2" spans="1:62" ht="327" customHeight="1">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32"/>
      <c r="AO2" s="32"/>
      <c r="AP2" s="32"/>
      <c r="AQ2" s="32"/>
      <c r="AR2" s="32"/>
      <c r="AS2" s="32"/>
      <c r="AT2" s="32"/>
      <c r="AU2" s="32"/>
      <c r="AV2" s="32"/>
      <c r="AW2" s="32"/>
      <c r="AX2" s="32"/>
      <c r="AY2" s="32"/>
      <c r="AZ2" s="32"/>
      <c r="BA2" s="130" t="s">
        <v>253</v>
      </c>
      <c r="BB2" s="131" t="s">
        <v>377</v>
      </c>
      <c r="BC2" s="132" t="s">
        <v>254</v>
      </c>
      <c r="BD2" s="132" t="s">
        <v>284</v>
      </c>
      <c r="BE2" s="132" t="s">
        <v>378</v>
      </c>
      <c r="BF2" s="132" t="s">
        <v>255</v>
      </c>
      <c r="BG2" s="133" t="s">
        <v>285</v>
      </c>
      <c r="BH2" s="98"/>
      <c r="BI2" s="98"/>
      <c r="BJ2" s="99"/>
    </row>
    <row r="3" spans="1:62" ht="28.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134" t="s">
        <v>286</v>
      </c>
      <c r="BB3" s="135" t="s">
        <v>377</v>
      </c>
      <c r="BC3" s="136" t="s">
        <v>254</v>
      </c>
      <c r="BD3" s="136" t="s">
        <v>287</v>
      </c>
      <c r="BE3" s="136" t="s">
        <v>379</v>
      </c>
      <c r="BF3" s="136" t="s">
        <v>288</v>
      </c>
      <c r="BG3" s="137" t="s">
        <v>285</v>
      </c>
      <c r="BH3" s="98"/>
      <c r="BI3" s="98"/>
      <c r="BJ3" s="99"/>
    </row>
    <row r="4" spans="1:62" ht="33.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138" t="s">
        <v>274</v>
      </c>
      <c r="BB4" s="139" t="s">
        <v>377</v>
      </c>
      <c r="BC4" s="140" t="s">
        <v>254</v>
      </c>
      <c r="BD4" s="140" t="s">
        <v>289</v>
      </c>
      <c r="BE4" s="140" t="s">
        <v>380</v>
      </c>
      <c r="BF4" s="140" t="s">
        <v>290</v>
      </c>
      <c r="BG4" s="141" t="s">
        <v>285</v>
      </c>
      <c r="BH4" s="98"/>
      <c r="BI4" s="98"/>
      <c r="BJ4" s="99"/>
    </row>
    <row r="5" spans="1:62" s="42" customFormat="1" ht="21" customHeight="1">
      <c r="A5" s="32"/>
      <c r="B5" s="32"/>
      <c r="C5" s="32"/>
      <c r="D5" s="32"/>
      <c r="E5" s="32"/>
      <c r="F5" s="32"/>
      <c r="G5" s="32"/>
      <c r="H5" s="32"/>
      <c r="I5" s="32"/>
      <c r="J5" s="32"/>
      <c r="K5" s="32"/>
      <c r="L5" s="32"/>
      <c r="M5" s="32"/>
      <c r="N5" s="32"/>
      <c r="O5" s="32"/>
      <c r="P5" s="32"/>
      <c r="Q5" s="32"/>
      <c r="R5" s="32"/>
      <c r="S5" s="32"/>
      <c r="T5" s="32"/>
      <c r="U5" s="32"/>
      <c r="V5" s="32"/>
      <c r="W5" s="185" t="s">
        <v>84</v>
      </c>
      <c r="X5" s="185"/>
      <c r="Y5" s="185"/>
      <c r="Z5" s="185"/>
      <c r="AA5" s="185"/>
      <c r="AB5" s="185"/>
      <c r="AC5" s="185"/>
      <c r="AD5" s="185"/>
      <c r="AE5" s="185"/>
      <c r="AF5" s="185"/>
      <c r="AG5" s="185"/>
      <c r="AH5" s="185"/>
      <c r="AI5" s="185"/>
      <c r="AJ5" s="185"/>
      <c r="AK5" s="185"/>
      <c r="AL5" s="185"/>
      <c r="AM5" s="32"/>
      <c r="AN5" s="32"/>
      <c r="AO5" s="32"/>
      <c r="AP5" s="32"/>
      <c r="AQ5" s="32"/>
      <c r="AR5" s="32"/>
      <c r="AS5" s="32"/>
      <c r="AT5" s="32"/>
      <c r="AU5" s="32"/>
      <c r="AV5" s="32"/>
      <c r="AW5" s="32"/>
      <c r="AX5" s="32"/>
      <c r="AY5" s="32"/>
      <c r="AZ5" s="32"/>
      <c r="BA5" s="134" t="s">
        <v>256</v>
      </c>
      <c r="BB5" s="136" t="s">
        <v>381</v>
      </c>
      <c r="BC5" s="136" t="s">
        <v>257</v>
      </c>
      <c r="BD5" s="136" t="s">
        <v>291</v>
      </c>
      <c r="BE5" s="136" t="s">
        <v>382</v>
      </c>
      <c r="BF5" s="136" t="s">
        <v>258</v>
      </c>
      <c r="BG5" s="137" t="s">
        <v>292</v>
      </c>
      <c r="BH5" s="98"/>
      <c r="BI5" s="98"/>
      <c r="BJ5" s="99"/>
    </row>
    <row r="6" spans="1:62" ht="21" customHeight="1">
      <c r="A6" s="32"/>
      <c r="B6" s="32"/>
      <c r="C6" s="32"/>
      <c r="D6" s="32"/>
      <c r="E6" s="32"/>
      <c r="F6" s="32"/>
      <c r="G6" s="32"/>
      <c r="H6" s="32"/>
      <c r="I6" s="32"/>
      <c r="J6" s="32"/>
      <c r="K6" s="32"/>
      <c r="L6" s="32"/>
      <c r="M6" s="32"/>
      <c r="N6" s="32"/>
      <c r="O6" s="32"/>
      <c r="P6" s="32"/>
      <c r="Q6" s="32"/>
      <c r="R6" s="32"/>
      <c r="S6" s="32"/>
      <c r="T6" s="32"/>
      <c r="U6" s="32"/>
      <c r="V6" s="32"/>
      <c r="W6" s="195" t="s">
        <v>256</v>
      </c>
      <c r="X6" s="195"/>
      <c r="Y6" s="195"/>
      <c r="Z6" s="195"/>
      <c r="AA6" s="195"/>
      <c r="AB6" s="195"/>
      <c r="AC6" s="195"/>
      <c r="AD6" s="195"/>
      <c r="AE6" s="195"/>
      <c r="AF6" s="195"/>
      <c r="AG6" s="195"/>
      <c r="AH6" s="195"/>
      <c r="AI6" s="195"/>
      <c r="AJ6" s="195"/>
      <c r="AK6" s="195"/>
      <c r="AL6" s="41"/>
      <c r="AM6" s="41"/>
      <c r="AN6" s="41"/>
      <c r="AO6" s="41"/>
      <c r="AP6" s="41"/>
      <c r="AQ6" s="41"/>
      <c r="AR6" s="41"/>
      <c r="AS6" s="41"/>
      <c r="AT6" s="41"/>
      <c r="AU6" s="41"/>
      <c r="AV6" s="41"/>
      <c r="AW6" s="41"/>
      <c r="AX6" s="41"/>
      <c r="AY6" s="41"/>
      <c r="AZ6" s="41"/>
      <c r="BA6" s="138" t="s">
        <v>293</v>
      </c>
      <c r="BB6" s="140" t="s">
        <v>381</v>
      </c>
      <c r="BC6" s="140" t="s">
        <v>257</v>
      </c>
      <c r="BD6" s="140" t="s">
        <v>294</v>
      </c>
      <c r="BE6" s="140" t="s">
        <v>383</v>
      </c>
      <c r="BF6" s="140" t="s">
        <v>295</v>
      </c>
      <c r="BG6" s="141" t="s">
        <v>292</v>
      </c>
      <c r="BH6" s="98"/>
      <c r="BI6" s="98"/>
      <c r="BJ6" s="99"/>
    </row>
    <row r="7" spans="1:62" s="85" customFormat="1" ht="21" customHeight="1">
      <c r="A7" s="84"/>
      <c r="B7" s="84"/>
      <c r="C7" s="84"/>
      <c r="D7" s="84"/>
      <c r="E7" s="84"/>
      <c r="F7" s="84"/>
      <c r="G7" s="84"/>
      <c r="H7" s="84"/>
      <c r="I7" s="84"/>
      <c r="J7" s="84"/>
      <c r="K7" s="84"/>
      <c r="L7" s="84"/>
      <c r="M7" s="84"/>
      <c r="N7" s="84"/>
      <c r="O7" s="84"/>
      <c r="P7" s="84"/>
      <c r="Q7" s="84"/>
      <c r="R7" s="84"/>
      <c r="S7" s="84"/>
      <c r="T7" s="84"/>
      <c r="U7" s="84"/>
      <c r="V7" s="84"/>
      <c r="W7" s="194" t="s">
        <v>74</v>
      </c>
      <c r="X7" s="194"/>
      <c r="Y7" s="194"/>
      <c r="Z7" s="194"/>
      <c r="AA7" s="194"/>
      <c r="AB7" s="194"/>
      <c r="AC7" s="194"/>
      <c r="AD7" s="194"/>
      <c r="AE7" s="194"/>
      <c r="AF7" s="194"/>
      <c r="AG7" s="194"/>
      <c r="AH7" s="194"/>
      <c r="AI7" s="194"/>
      <c r="AJ7" s="194"/>
      <c r="AK7" s="194"/>
      <c r="AL7" s="84"/>
      <c r="AM7" s="84"/>
      <c r="AN7" s="84"/>
      <c r="AO7" s="84"/>
      <c r="AP7" s="84"/>
      <c r="AQ7" s="84"/>
      <c r="AR7" s="84"/>
      <c r="AS7" s="84"/>
      <c r="AT7" s="84"/>
      <c r="AU7" s="84"/>
      <c r="AV7" s="84"/>
      <c r="AW7" s="84"/>
      <c r="AX7" s="84"/>
      <c r="AY7" s="84"/>
      <c r="AZ7" s="84"/>
      <c r="BA7" s="134" t="s">
        <v>275</v>
      </c>
      <c r="BB7" s="136" t="s">
        <v>381</v>
      </c>
      <c r="BC7" s="136" t="s">
        <v>257</v>
      </c>
      <c r="BD7" s="136" t="s">
        <v>296</v>
      </c>
      <c r="BE7" s="136" t="s">
        <v>384</v>
      </c>
      <c r="BF7" s="136" t="s">
        <v>297</v>
      </c>
      <c r="BG7" s="137" t="s">
        <v>292</v>
      </c>
      <c r="BH7" s="98"/>
      <c r="BI7" s="98"/>
      <c r="BJ7" s="100"/>
    </row>
    <row r="8" spans="1:62" s="42" customFormat="1" ht="9.75" customHeight="1">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138" t="s">
        <v>298</v>
      </c>
      <c r="BB8" s="140" t="s">
        <v>381</v>
      </c>
      <c r="BC8" s="140" t="s">
        <v>257</v>
      </c>
      <c r="BD8" s="140" t="s">
        <v>299</v>
      </c>
      <c r="BE8" s="140" t="s">
        <v>385</v>
      </c>
      <c r="BF8" s="140" t="s">
        <v>386</v>
      </c>
      <c r="BG8" s="141" t="s">
        <v>300</v>
      </c>
      <c r="BH8" s="98"/>
      <c r="BI8" s="98"/>
      <c r="BJ8" s="99"/>
    </row>
    <row r="9" spans="1:62" s="42" customFormat="1" ht="15" customHeight="1">
      <c r="A9" s="32"/>
      <c r="B9" s="32"/>
      <c r="C9" s="32"/>
      <c r="D9" s="32"/>
      <c r="E9" s="32"/>
      <c r="F9" s="32"/>
      <c r="G9" s="32"/>
      <c r="H9" s="32"/>
      <c r="I9" s="32"/>
      <c r="J9" s="32"/>
      <c r="K9" s="32"/>
      <c r="L9" s="32"/>
      <c r="M9" s="32"/>
      <c r="N9" s="33" t="s">
        <v>70</v>
      </c>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134" t="s">
        <v>301</v>
      </c>
      <c r="BB9" s="136" t="s">
        <v>381</v>
      </c>
      <c r="BC9" s="136" t="s">
        <v>257</v>
      </c>
      <c r="BD9" s="136" t="s">
        <v>302</v>
      </c>
      <c r="BE9" s="136" t="s">
        <v>387</v>
      </c>
      <c r="BF9" s="136" t="s">
        <v>374</v>
      </c>
      <c r="BG9" s="137" t="s">
        <v>300</v>
      </c>
      <c r="BH9" s="99"/>
      <c r="BI9" s="99"/>
      <c r="BJ9" s="99"/>
    </row>
    <row r="10" spans="1:62" s="42" customFormat="1" ht="6.75" customHeight="1">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138" t="s">
        <v>259</v>
      </c>
      <c r="BB10" s="140" t="s">
        <v>388</v>
      </c>
      <c r="BC10" s="140" t="s">
        <v>260</v>
      </c>
      <c r="BD10" s="140" t="s">
        <v>303</v>
      </c>
      <c r="BE10" s="140" t="s">
        <v>389</v>
      </c>
      <c r="BF10" s="140" t="s">
        <v>390</v>
      </c>
      <c r="BG10" s="141" t="s">
        <v>304</v>
      </c>
      <c r="BH10" s="99"/>
      <c r="BI10" s="99"/>
      <c r="BJ10" s="99"/>
    </row>
    <row r="11" spans="1:62" s="42" customFormat="1" ht="63" customHeight="1">
      <c r="A11" s="32"/>
      <c r="B11" s="169" t="s">
        <v>372</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32"/>
      <c r="AN11" s="32"/>
      <c r="AO11" s="32"/>
      <c r="AP11" s="32"/>
      <c r="AQ11" s="32"/>
      <c r="AR11" s="32"/>
      <c r="AS11" s="32"/>
      <c r="AT11" s="32"/>
      <c r="AU11" s="32"/>
      <c r="AV11" s="32"/>
      <c r="AW11" s="32"/>
      <c r="AX11" s="32"/>
      <c r="AY11" s="32"/>
      <c r="AZ11" s="32"/>
      <c r="BA11" s="134" t="s">
        <v>305</v>
      </c>
      <c r="BB11" s="136" t="s">
        <v>388</v>
      </c>
      <c r="BC11" s="136" t="s">
        <v>260</v>
      </c>
      <c r="BD11" s="136" t="s">
        <v>306</v>
      </c>
      <c r="BE11" s="136" t="s">
        <v>391</v>
      </c>
      <c r="BF11" s="136" t="s">
        <v>392</v>
      </c>
      <c r="BG11" s="137" t="s">
        <v>304</v>
      </c>
      <c r="BH11" s="99"/>
      <c r="BI11" s="99"/>
      <c r="BJ11" s="99"/>
    </row>
    <row r="12" spans="1:62" ht="38.25" customHeight="1">
      <c r="A12" s="41"/>
      <c r="B12" s="267" t="s">
        <v>369</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41"/>
      <c r="AN12" s="41"/>
      <c r="AO12" s="41"/>
      <c r="AP12" s="41"/>
      <c r="AQ12" s="41"/>
      <c r="AR12" s="41"/>
      <c r="AS12" s="41"/>
      <c r="AT12" s="41"/>
      <c r="AU12" s="41"/>
      <c r="AV12" s="41"/>
      <c r="AW12" s="41"/>
      <c r="AX12" s="41"/>
      <c r="AY12" s="41"/>
      <c r="AZ12" s="41"/>
      <c r="BA12" s="138" t="s">
        <v>276</v>
      </c>
      <c r="BB12" s="140" t="s">
        <v>388</v>
      </c>
      <c r="BC12" s="140" t="s">
        <v>260</v>
      </c>
      <c r="BD12" s="140" t="s">
        <v>307</v>
      </c>
      <c r="BE12" s="140" t="s">
        <v>393</v>
      </c>
      <c r="BF12" s="140" t="s">
        <v>308</v>
      </c>
      <c r="BG12" s="141" t="s">
        <v>304</v>
      </c>
      <c r="BH12" s="99"/>
      <c r="BI12" s="99"/>
      <c r="BJ12" s="99"/>
    </row>
    <row r="13" spans="1:62" s="42" customFormat="1" ht="49.5" customHeight="1">
      <c r="A13" s="32"/>
      <c r="B13" s="189" t="s">
        <v>116</v>
      </c>
      <c r="C13" s="190"/>
      <c r="D13" s="190"/>
      <c r="E13" s="190"/>
      <c r="F13" s="190"/>
      <c r="G13" s="190"/>
      <c r="H13" s="191"/>
      <c r="I13" s="257" t="s">
        <v>79</v>
      </c>
      <c r="J13" s="258"/>
      <c r="K13" s="258"/>
      <c r="L13" s="258"/>
      <c r="M13" s="258"/>
      <c r="N13" s="189" t="s">
        <v>76</v>
      </c>
      <c r="O13" s="190"/>
      <c r="P13" s="190"/>
      <c r="Q13" s="190"/>
      <c r="R13" s="190"/>
      <c r="S13" s="190"/>
      <c r="T13" s="190"/>
      <c r="U13" s="189" t="s">
        <v>211</v>
      </c>
      <c r="V13" s="190"/>
      <c r="W13" s="190"/>
      <c r="X13" s="190"/>
      <c r="Y13" s="190"/>
      <c r="Z13" s="189" t="s">
        <v>88</v>
      </c>
      <c r="AA13" s="190"/>
      <c r="AB13" s="190"/>
      <c r="AC13" s="191"/>
      <c r="AD13" s="189" t="s">
        <v>89</v>
      </c>
      <c r="AE13" s="190"/>
      <c r="AF13" s="190"/>
      <c r="AG13" s="191"/>
      <c r="AH13" s="186" t="s">
        <v>273</v>
      </c>
      <c r="AI13" s="187"/>
      <c r="AJ13" s="187"/>
      <c r="AK13" s="187"/>
      <c r="AL13" s="188"/>
      <c r="AM13" s="32"/>
      <c r="AN13" s="32"/>
      <c r="AO13" s="32"/>
      <c r="AP13" s="32"/>
      <c r="AQ13" s="32"/>
      <c r="AR13" s="32"/>
      <c r="AS13" s="32"/>
      <c r="AT13" s="32"/>
      <c r="AU13" s="32"/>
      <c r="AV13" s="32"/>
      <c r="AW13" s="32"/>
      <c r="AX13" s="32"/>
      <c r="AY13" s="32"/>
      <c r="AZ13" s="32"/>
      <c r="BA13" s="134" t="s">
        <v>309</v>
      </c>
      <c r="BB13" s="136" t="s">
        <v>388</v>
      </c>
      <c r="BC13" s="136" t="s">
        <v>260</v>
      </c>
      <c r="BD13" s="136" t="s">
        <v>310</v>
      </c>
      <c r="BE13" s="136" t="s">
        <v>394</v>
      </c>
      <c r="BF13" s="136" t="s">
        <v>375</v>
      </c>
      <c r="BG13" s="137" t="s">
        <v>311</v>
      </c>
      <c r="BH13" s="99"/>
      <c r="BI13" s="99"/>
      <c r="BJ13" s="99"/>
    </row>
    <row r="14" spans="1:62" ht="32.25" customHeight="1">
      <c r="A14" s="41"/>
      <c r="B14" s="171"/>
      <c r="C14" s="172"/>
      <c r="D14" s="172"/>
      <c r="E14" s="172"/>
      <c r="F14" s="172"/>
      <c r="G14" s="172"/>
      <c r="H14" s="173"/>
      <c r="I14" s="171"/>
      <c r="J14" s="172"/>
      <c r="K14" s="172"/>
      <c r="L14" s="172"/>
      <c r="M14" s="172"/>
      <c r="N14" s="171"/>
      <c r="O14" s="172"/>
      <c r="P14" s="172"/>
      <c r="Q14" s="172"/>
      <c r="R14" s="172"/>
      <c r="S14" s="172"/>
      <c r="T14" s="172"/>
      <c r="U14" s="171"/>
      <c r="V14" s="172"/>
      <c r="W14" s="172"/>
      <c r="X14" s="172"/>
      <c r="Y14" s="172"/>
      <c r="Z14" s="171"/>
      <c r="AA14" s="172"/>
      <c r="AB14" s="172"/>
      <c r="AC14" s="173"/>
      <c r="AD14" s="171"/>
      <c r="AE14" s="172"/>
      <c r="AF14" s="172"/>
      <c r="AG14" s="173"/>
      <c r="AH14" s="171"/>
      <c r="AI14" s="172"/>
      <c r="AJ14" s="172"/>
      <c r="AK14" s="172"/>
      <c r="AL14" s="173"/>
      <c r="AM14" s="41"/>
      <c r="AN14" s="41"/>
      <c r="AO14" s="41"/>
      <c r="AP14" s="41"/>
      <c r="AQ14" s="41"/>
      <c r="AR14" s="41"/>
      <c r="AS14" s="41"/>
      <c r="AT14" s="41"/>
      <c r="AU14" s="41"/>
      <c r="AV14" s="41"/>
      <c r="AW14" s="41"/>
      <c r="AX14" s="41"/>
      <c r="AY14" s="41"/>
      <c r="AZ14" s="41"/>
      <c r="BA14" s="138" t="s">
        <v>312</v>
      </c>
      <c r="BB14" s="140" t="s">
        <v>388</v>
      </c>
      <c r="BC14" s="140" t="s">
        <v>388</v>
      </c>
      <c r="BD14" s="140" t="s">
        <v>313</v>
      </c>
      <c r="BE14" s="140" t="s">
        <v>395</v>
      </c>
      <c r="BF14" s="140" t="s">
        <v>376</v>
      </c>
      <c r="BG14" s="142" t="s">
        <v>311</v>
      </c>
      <c r="BH14" s="99"/>
      <c r="BI14" s="99"/>
      <c r="BJ14" s="99"/>
    </row>
    <row r="15" spans="1:62" ht="29.25" customHeight="1">
      <c r="A15" s="41"/>
      <c r="B15" s="171"/>
      <c r="C15" s="172"/>
      <c r="D15" s="172"/>
      <c r="E15" s="172"/>
      <c r="F15" s="172"/>
      <c r="G15" s="172"/>
      <c r="H15" s="173"/>
      <c r="I15" s="171"/>
      <c r="J15" s="172"/>
      <c r="K15" s="172"/>
      <c r="L15" s="172"/>
      <c r="M15" s="172"/>
      <c r="N15" s="171"/>
      <c r="O15" s="172"/>
      <c r="P15" s="172"/>
      <c r="Q15" s="172"/>
      <c r="R15" s="172"/>
      <c r="S15" s="172"/>
      <c r="T15" s="172"/>
      <c r="U15" s="171"/>
      <c r="V15" s="172"/>
      <c r="W15" s="172"/>
      <c r="X15" s="172"/>
      <c r="Y15" s="172"/>
      <c r="Z15" s="171"/>
      <c r="AA15" s="172"/>
      <c r="AB15" s="172"/>
      <c r="AC15" s="173"/>
      <c r="AD15" s="171"/>
      <c r="AE15" s="172"/>
      <c r="AF15" s="172"/>
      <c r="AG15" s="173"/>
      <c r="AH15" s="171"/>
      <c r="AI15" s="172"/>
      <c r="AJ15" s="172"/>
      <c r="AK15" s="172"/>
      <c r="AL15" s="173"/>
      <c r="AM15" s="41"/>
      <c r="AN15" s="41"/>
      <c r="AO15" s="41"/>
      <c r="AP15" s="41"/>
      <c r="AQ15" s="41"/>
      <c r="AR15" s="41"/>
      <c r="AS15" s="41"/>
      <c r="AT15" s="41"/>
      <c r="AU15" s="41"/>
      <c r="AV15" s="41"/>
      <c r="AW15" s="41"/>
      <c r="AX15" s="41"/>
      <c r="AY15" s="41"/>
      <c r="AZ15" s="41"/>
      <c r="BA15" s="134" t="s">
        <v>261</v>
      </c>
      <c r="BB15" s="136" t="s">
        <v>396</v>
      </c>
      <c r="BC15" s="136" t="s">
        <v>262</v>
      </c>
      <c r="BD15" s="136" t="s">
        <v>314</v>
      </c>
      <c r="BE15" s="136" t="s">
        <v>397</v>
      </c>
      <c r="BF15" s="136" t="s">
        <v>263</v>
      </c>
      <c r="BG15" s="137" t="s">
        <v>315</v>
      </c>
      <c r="BH15" s="99"/>
      <c r="BI15" s="99"/>
      <c r="BJ15" s="99"/>
    </row>
    <row r="16" spans="1:62" ht="25.5" customHeight="1">
      <c r="A16" s="41"/>
      <c r="B16" s="171"/>
      <c r="C16" s="172"/>
      <c r="D16" s="172"/>
      <c r="E16" s="172"/>
      <c r="F16" s="172"/>
      <c r="G16" s="172"/>
      <c r="H16" s="173"/>
      <c r="I16" s="171"/>
      <c r="J16" s="172"/>
      <c r="K16" s="172"/>
      <c r="L16" s="172"/>
      <c r="M16" s="172"/>
      <c r="N16" s="171"/>
      <c r="O16" s="172"/>
      <c r="P16" s="172"/>
      <c r="Q16" s="172"/>
      <c r="R16" s="172"/>
      <c r="S16" s="172"/>
      <c r="T16" s="172"/>
      <c r="U16" s="171"/>
      <c r="V16" s="172"/>
      <c r="W16" s="172"/>
      <c r="X16" s="172"/>
      <c r="Y16" s="172"/>
      <c r="Z16" s="171"/>
      <c r="AA16" s="172"/>
      <c r="AB16" s="172"/>
      <c r="AC16" s="173"/>
      <c r="AD16" s="171"/>
      <c r="AE16" s="172"/>
      <c r="AF16" s="172"/>
      <c r="AG16" s="173"/>
      <c r="AH16" s="171"/>
      <c r="AI16" s="172"/>
      <c r="AJ16" s="172"/>
      <c r="AK16" s="172"/>
      <c r="AL16" s="173"/>
      <c r="AM16" s="41"/>
      <c r="AN16" s="41"/>
      <c r="AO16" s="41"/>
      <c r="AP16" s="41"/>
      <c r="AQ16" s="41"/>
      <c r="AR16" s="41"/>
      <c r="AS16" s="41"/>
      <c r="AT16" s="41"/>
      <c r="AU16" s="41"/>
      <c r="AV16" s="41"/>
      <c r="AW16" s="41"/>
      <c r="AX16" s="41"/>
      <c r="AY16" s="41"/>
      <c r="AZ16" s="41"/>
      <c r="BA16" s="138" t="s">
        <v>277</v>
      </c>
      <c r="BB16" s="140" t="s">
        <v>396</v>
      </c>
      <c r="BC16" s="140" t="s">
        <v>262</v>
      </c>
      <c r="BD16" s="140" t="s">
        <v>316</v>
      </c>
      <c r="BE16" s="140" t="s">
        <v>398</v>
      </c>
      <c r="BF16" s="140" t="s">
        <v>317</v>
      </c>
      <c r="BG16" s="141" t="s">
        <v>315</v>
      </c>
      <c r="BH16" s="99"/>
      <c r="BI16" s="99"/>
      <c r="BJ16" s="99"/>
    </row>
    <row r="17" spans="1:62" ht="24.75" customHeight="1">
      <c r="A17" s="41"/>
      <c r="B17" s="171"/>
      <c r="C17" s="172"/>
      <c r="D17" s="172"/>
      <c r="E17" s="172"/>
      <c r="F17" s="172"/>
      <c r="G17" s="172"/>
      <c r="H17" s="173"/>
      <c r="I17" s="171"/>
      <c r="J17" s="172"/>
      <c r="K17" s="172"/>
      <c r="L17" s="172"/>
      <c r="M17" s="172"/>
      <c r="N17" s="171"/>
      <c r="O17" s="172"/>
      <c r="P17" s="172"/>
      <c r="Q17" s="172"/>
      <c r="R17" s="172"/>
      <c r="S17" s="172"/>
      <c r="T17" s="172"/>
      <c r="U17" s="171"/>
      <c r="V17" s="172"/>
      <c r="W17" s="172"/>
      <c r="X17" s="172"/>
      <c r="Y17" s="172"/>
      <c r="Z17" s="171"/>
      <c r="AA17" s="172"/>
      <c r="AB17" s="172"/>
      <c r="AC17" s="173"/>
      <c r="AD17" s="171"/>
      <c r="AE17" s="172"/>
      <c r="AF17" s="172"/>
      <c r="AG17" s="173"/>
      <c r="AH17" s="171"/>
      <c r="AI17" s="172"/>
      <c r="AJ17" s="172"/>
      <c r="AK17" s="172"/>
      <c r="AL17" s="173"/>
      <c r="AM17" s="41"/>
      <c r="AN17" s="41"/>
      <c r="AO17" s="41"/>
      <c r="AP17" s="41"/>
      <c r="AQ17" s="41"/>
      <c r="AR17" s="41"/>
      <c r="AS17" s="41"/>
      <c r="AT17" s="41"/>
      <c r="AU17" s="41"/>
      <c r="AV17" s="41"/>
      <c r="AW17" s="41"/>
      <c r="AX17" s="41"/>
      <c r="AY17" s="41"/>
      <c r="AZ17" s="41"/>
      <c r="BA17" s="134" t="s">
        <v>278</v>
      </c>
      <c r="BB17" s="136" t="s">
        <v>396</v>
      </c>
      <c r="BC17" s="136" t="s">
        <v>262</v>
      </c>
      <c r="BD17" s="136" t="s">
        <v>318</v>
      </c>
      <c r="BE17" s="136" t="s">
        <v>399</v>
      </c>
      <c r="BF17" s="136" t="s">
        <v>319</v>
      </c>
      <c r="BG17" s="137" t="s">
        <v>315</v>
      </c>
      <c r="BH17" s="99"/>
      <c r="BI17" s="99"/>
      <c r="BJ17" s="99"/>
    </row>
    <row r="18" spans="1:62" ht="29.25" customHeight="1">
      <c r="A18" s="41"/>
      <c r="B18" s="171"/>
      <c r="C18" s="172"/>
      <c r="D18" s="172"/>
      <c r="E18" s="172"/>
      <c r="F18" s="172"/>
      <c r="G18" s="172"/>
      <c r="H18" s="173"/>
      <c r="I18" s="171"/>
      <c r="J18" s="172"/>
      <c r="K18" s="172"/>
      <c r="L18" s="172"/>
      <c r="M18" s="172"/>
      <c r="N18" s="171"/>
      <c r="O18" s="172"/>
      <c r="P18" s="172"/>
      <c r="Q18" s="172"/>
      <c r="R18" s="172"/>
      <c r="S18" s="172"/>
      <c r="T18" s="172"/>
      <c r="U18" s="171"/>
      <c r="V18" s="172"/>
      <c r="W18" s="172"/>
      <c r="X18" s="172"/>
      <c r="Y18" s="172"/>
      <c r="Z18" s="171"/>
      <c r="AA18" s="172"/>
      <c r="AB18" s="172"/>
      <c r="AC18" s="173"/>
      <c r="AD18" s="171"/>
      <c r="AE18" s="172"/>
      <c r="AF18" s="172"/>
      <c r="AG18" s="173"/>
      <c r="AH18" s="171"/>
      <c r="AI18" s="172"/>
      <c r="AJ18" s="172"/>
      <c r="AK18" s="172"/>
      <c r="AL18" s="173"/>
      <c r="AM18" s="41"/>
      <c r="AN18" s="41"/>
      <c r="AO18" s="41"/>
      <c r="AP18" s="41"/>
      <c r="AQ18" s="41"/>
      <c r="AR18" s="41"/>
      <c r="AS18" s="41"/>
      <c r="AT18" s="41"/>
      <c r="AU18" s="41"/>
      <c r="AV18" s="41"/>
      <c r="AW18" s="41"/>
      <c r="AX18" s="41"/>
      <c r="AY18" s="41"/>
      <c r="AZ18" s="41"/>
      <c r="BA18" s="138" t="s">
        <v>75</v>
      </c>
      <c r="BB18" s="140" t="s">
        <v>400</v>
      </c>
      <c r="BC18" s="140" t="s">
        <v>264</v>
      </c>
      <c r="BD18" s="140" t="s">
        <v>320</v>
      </c>
      <c r="BE18" s="140" t="s">
        <v>401</v>
      </c>
      <c r="BF18" s="140" t="s">
        <v>321</v>
      </c>
      <c r="BG18" s="141" t="s">
        <v>23</v>
      </c>
      <c r="BH18" s="99"/>
      <c r="BI18" s="99"/>
      <c r="BJ18" s="99"/>
    </row>
    <row r="19" spans="1:62" ht="26.25" customHeight="1">
      <c r="A19" s="41"/>
      <c r="B19" s="171"/>
      <c r="C19" s="172"/>
      <c r="D19" s="172"/>
      <c r="E19" s="172"/>
      <c r="F19" s="172"/>
      <c r="G19" s="172"/>
      <c r="H19" s="173"/>
      <c r="I19" s="171"/>
      <c r="J19" s="172"/>
      <c r="K19" s="172"/>
      <c r="L19" s="172"/>
      <c r="M19" s="172"/>
      <c r="N19" s="171"/>
      <c r="O19" s="172"/>
      <c r="P19" s="172"/>
      <c r="Q19" s="172"/>
      <c r="R19" s="172"/>
      <c r="S19" s="172"/>
      <c r="T19" s="172"/>
      <c r="U19" s="171"/>
      <c r="V19" s="172"/>
      <c r="W19" s="172"/>
      <c r="X19" s="172"/>
      <c r="Y19" s="172"/>
      <c r="Z19" s="171"/>
      <c r="AA19" s="172"/>
      <c r="AB19" s="172"/>
      <c r="AC19" s="173"/>
      <c r="AD19" s="171"/>
      <c r="AE19" s="172"/>
      <c r="AF19" s="172"/>
      <c r="AG19" s="173"/>
      <c r="AH19" s="171"/>
      <c r="AI19" s="172"/>
      <c r="AJ19" s="172"/>
      <c r="AK19" s="172"/>
      <c r="AL19" s="173"/>
      <c r="AM19" s="41"/>
      <c r="AN19" s="41"/>
      <c r="AO19" s="41"/>
      <c r="AP19" s="41"/>
      <c r="AQ19" s="41"/>
      <c r="AR19" s="41"/>
      <c r="AS19" s="41"/>
      <c r="AT19" s="41"/>
      <c r="AU19" s="41"/>
      <c r="AV19" s="41"/>
      <c r="AW19" s="41"/>
      <c r="AX19" s="41"/>
      <c r="AY19" s="41"/>
      <c r="AZ19" s="41"/>
      <c r="BA19" s="134" t="s">
        <v>279</v>
      </c>
      <c r="BB19" s="136" t="s">
        <v>400</v>
      </c>
      <c r="BC19" s="136" t="s">
        <v>264</v>
      </c>
      <c r="BD19" s="136" t="s">
        <v>322</v>
      </c>
      <c r="BE19" s="136" t="s">
        <v>402</v>
      </c>
      <c r="BF19" s="136" t="s">
        <v>265</v>
      </c>
      <c r="BG19" s="137" t="s">
        <v>23</v>
      </c>
      <c r="BH19" s="99"/>
      <c r="BI19" s="99"/>
      <c r="BJ19" s="99"/>
    </row>
    <row r="20" spans="1:62" ht="26.25" customHeight="1">
      <c r="A20" s="41"/>
      <c r="B20" s="171"/>
      <c r="C20" s="172"/>
      <c r="D20" s="172"/>
      <c r="E20" s="172"/>
      <c r="F20" s="172"/>
      <c r="G20" s="172"/>
      <c r="H20" s="173"/>
      <c r="I20" s="171"/>
      <c r="J20" s="172"/>
      <c r="K20" s="172"/>
      <c r="L20" s="172"/>
      <c r="M20" s="172"/>
      <c r="N20" s="171"/>
      <c r="O20" s="172"/>
      <c r="P20" s="172"/>
      <c r="Q20" s="172"/>
      <c r="R20" s="172"/>
      <c r="S20" s="172"/>
      <c r="T20" s="172"/>
      <c r="U20" s="171"/>
      <c r="V20" s="172"/>
      <c r="W20" s="172"/>
      <c r="X20" s="172"/>
      <c r="Y20" s="172"/>
      <c r="Z20" s="171"/>
      <c r="AA20" s="172"/>
      <c r="AB20" s="172"/>
      <c r="AC20" s="173"/>
      <c r="AD20" s="171"/>
      <c r="AE20" s="172"/>
      <c r="AF20" s="172"/>
      <c r="AG20" s="173"/>
      <c r="AH20" s="171"/>
      <c r="AI20" s="172"/>
      <c r="AJ20" s="172"/>
      <c r="AK20" s="172"/>
      <c r="AL20" s="173"/>
      <c r="AM20" s="41"/>
      <c r="AN20" s="41"/>
      <c r="AO20" s="41"/>
      <c r="AP20" s="41"/>
      <c r="AQ20" s="41"/>
      <c r="AR20" s="41"/>
      <c r="AS20" s="41"/>
      <c r="AT20" s="41"/>
      <c r="AU20" s="41"/>
      <c r="AV20" s="41"/>
      <c r="AW20" s="41"/>
      <c r="AX20" s="41"/>
      <c r="AY20" s="41"/>
      <c r="AZ20" s="41"/>
      <c r="BA20" s="138" t="s">
        <v>280</v>
      </c>
      <c r="BB20" s="140" t="s">
        <v>400</v>
      </c>
      <c r="BC20" s="140" t="s">
        <v>264</v>
      </c>
      <c r="BD20" s="140" t="s">
        <v>403</v>
      </c>
      <c r="BE20" s="140" t="s">
        <v>404</v>
      </c>
      <c r="BF20" s="140" t="s">
        <v>405</v>
      </c>
      <c r="BG20" s="141" t="s">
        <v>23</v>
      </c>
      <c r="BH20" s="99"/>
      <c r="BI20" s="99"/>
      <c r="BJ20" s="99"/>
    </row>
    <row r="21" spans="1:62" ht="29.25" customHeight="1">
      <c r="A21" s="41"/>
      <c r="B21" s="171"/>
      <c r="C21" s="172"/>
      <c r="D21" s="172"/>
      <c r="E21" s="172"/>
      <c r="F21" s="172"/>
      <c r="G21" s="172"/>
      <c r="H21" s="173"/>
      <c r="I21" s="171"/>
      <c r="J21" s="172"/>
      <c r="K21" s="172"/>
      <c r="L21" s="172"/>
      <c r="M21" s="172"/>
      <c r="N21" s="171"/>
      <c r="O21" s="172"/>
      <c r="P21" s="172"/>
      <c r="Q21" s="172"/>
      <c r="R21" s="172"/>
      <c r="S21" s="172"/>
      <c r="T21" s="172"/>
      <c r="U21" s="171"/>
      <c r="V21" s="172"/>
      <c r="W21" s="172"/>
      <c r="X21" s="172"/>
      <c r="Y21" s="172"/>
      <c r="Z21" s="171"/>
      <c r="AA21" s="172"/>
      <c r="AB21" s="172"/>
      <c r="AC21" s="173"/>
      <c r="AD21" s="171"/>
      <c r="AE21" s="172"/>
      <c r="AF21" s="172"/>
      <c r="AG21" s="173"/>
      <c r="AH21" s="171"/>
      <c r="AI21" s="172"/>
      <c r="AJ21" s="172"/>
      <c r="AK21" s="172"/>
      <c r="AL21" s="173"/>
      <c r="AM21" s="41"/>
      <c r="AN21" s="41"/>
      <c r="AO21" s="41"/>
      <c r="AP21" s="41"/>
      <c r="AQ21" s="41"/>
      <c r="AR21" s="41"/>
      <c r="AS21" s="41"/>
      <c r="AT21" s="41"/>
      <c r="AU21" s="41"/>
      <c r="AV21" s="41"/>
      <c r="AW21" s="41"/>
      <c r="AX21" s="41"/>
      <c r="AY21" s="41"/>
      <c r="AZ21" s="41"/>
      <c r="BA21" s="134" t="s">
        <v>266</v>
      </c>
      <c r="BB21" s="136" t="s">
        <v>406</v>
      </c>
      <c r="BC21" s="136" t="s">
        <v>267</v>
      </c>
      <c r="BD21" s="136" t="s">
        <v>323</v>
      </c>
      <c r="BE21" s="136" t="s">
        <v>407</v>
      </c>
      <c r="BF21" s="136" t="s">
        <v>324</v>
      </c>
      <c r="BG21" s="137" t="s">
        <v>23</v>
      </c>
      <c r="BH21" s="99"/>
      <c r="BI21" s="99"/>
      <c r="BJ21" s="99"/>
    </row>
    <row r="22" spans="1:62" ht="21.75" customHeight="1">
      <c r="A22" s="41"/>
      <c r="B22" s="166" t="s">
        <v>353</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41"/>
      <c r="AN22" s="41"/>
      <c r="AO22" s="41"/>
      <c r="AP22" s="41"/>
      <c r="AQ22" s="41"/>
      <c r="AR22" s="41"/>
      <c r="AS22" s="41"/>
      <c r="AT22" s="41"/>
      <c r="AU22" s="41"/>
      <c r="AV22" s="41"/>
      <c r="AW22" s="41"/>
      <c r="AX22" s="41"/>
      <c r="AY22" s="41"/>
      <c r="AZ22" s="41"/>
      <c r="BA22" s="138" t="s">
        <v>281</v>
      </c>
      <c r="BB22" s="140" t="s">
        <v>406</v>
      </c>
      <c r="BC22" s="140" t="s">
        <v>267</v>
      </c>
      <c r="BD22" s="140" t="s">
        <v>325</v>
      </c>
      <c r="BE22" s="140" t="s">
        <v>408</v>
      </c>
      <c r="BF22" s="140" t="s">
        <v>326</v>
      </c>
      <c r="BG22" s="141" t="s">
        <v>23</v>
      </c>
      <c r="BH22" s="99"/>
      <c r="BI22" s="99"/>
      <c r="BJ22" s="99"/>
    </row>
    <row r="23" spans="1:62" ht="27" customHeight="1">
      <c r="A23" s="41"/>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41"/>
      <c r="AN23" s="41"/>
      <c r="AO23" s="41"/>
      <c r="AP23" s="41"/>
      <c r="AQ23" s="41"/>
      <c r="AR23" s="41"/>
      <c r="AS23" s="41"/>
      <c r="AT23" s="41"/>
      <c r="AU23" s="41"/>
      <c r="AV23" s="41"/>
      <c r="AW23" s="41"/>
      <c r="AX23" s="41"/>
      <c r="AY23" s="41"/>
      <c r="AZ23" s="41"/>
      <c r="BA23" s="134" t="s">
        <v>268</v>
      </c>
      <c r="BB23" s="143" t="s">
        <v>409</v>
      </c>
      <c r="BC23" s="136" t="s">
        <v>327</v>
      </c>
      <c r="BD23" s="136" t="s">
        <v>328</v>
      </c>
      <c r="BE23" s="136" t="s">
        <v>410</v>
      </c>
      <c r="BF23" s="136" t="s">
        <v>269</v>
      </c>
      <c r="BG23" s="137" t="s">
        <v>329</v>
      </c>
      <c r="BH23" s="99"/>
      <c r="BI23" s="99"/>
      <c r="BJ23" s="99"/>
    </row>
    <row r="24" spans="1:62" s="76" customFormat="1" ht="39.75" customHeight="1">
      <c r="A24" s="74"/>
      <c r="B24" s="166" t="s">
        <v>117</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74"/>
      <c r="AN24" s="74"/>
      <c r="AO24" s="74"/>
      <c r="AP24" s="74"/>
      <c r="AQ24" s="74"/>
      <c r="AR24" s="74"/>
      <c r="AS24" s="74"/>
      <c r="AT24" s="74"/>
      <c r="AU24" s="74"/>
      <c r="AV24" s="74"/>
      <c r="AW24" s="74"/>
      <c r="AX24" s="74"/>
      <c r="AY24" s="74"/>
      <c r="AZ24" s="74"/>
      <c r="BA24" s="138" t="s">
        <v>282</v>
      </c>
      <c r="BB24" s="140" t="s">
        <v>411</v>
      </c>
      <c r="BC24" s="140" t="s">
        <v>327</v>
      </c>
      <c r="BD24" s="140" t="s">
        <v>330</v>
      </c>
      <c r="BE24" s="140" t="s">
        <v>412</v>
      </c>
      <c r="BF24" s="140" t="s">
        <v>331</v>
      </c>
      <c r="BG24" s="141" t="s">
        <v>329</v>
      </c>
      <c r="BH24" s="77"/>
      <c r="BI24" s="77"/>
      <c r="BJ24" s="77"/>
    </row>
    <row r="25" spans="1:62" s="76" customFormat="1" ht="38.25" customHeight="1">
      <c r="A25" s="75"/>
      <c r="B25" s="157" t="s">
        <v>348</v>
      </c>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75"/>
      <c r="AN25" s="75"/>
      <c r="AO25" s="75"/>
      <c r="AP25" s="75"/>
      <c r="AQ25" s="75"/>
      <c r="AR25" s="75"/>
      <c r="AS25" s="75"/>
      <c r="AT25" s="75"/>
      <c r="AU25" s="75"/>
      <c r="AV25" s="75"/>
      <c r="AW25" s="75"/>
      <c r="AX25" s="75"/>
      <c r="AY25" s="75"/>
      <c r="AZ25" s="75"/>
      <c r="BA25" s="134" t="s">
        <v>283</v>
      </c>
      <c r="BB25" s="136" t="s">
        <v>411</v>
      </c>
      <c r="BC25" s="136" t="s">
        <v>327</v>
      </c>
      <c r="BD25" s="136" t="s">
        <v>332</v>
      </c>
      <c r="BE25" s="136" t="s">
        <v>413</v>
      </c>
      <c r="BF25" s="136" t="s">
        <v>333</v>
      </c>
      <c r="BG25" s="137" t="s">
        <v>329</v>
      </c>
      <c r="BH25" s="77"/>
      <c r="BI25" s="77"/>
      <c r="BJ25" s="77"/>
    </row>
    <row r="26" spans="1:62" s="76" customFormat="1" ht="18.75" customHeight="1">
      <c r="A26" s="74"/>
      <c r="B26" s="244" t="s">
        <v>85</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74"/>
      <c r="AN26" s="74"/>
      <c r="AO26" s="74"/>
      <c r="AP26" s="74"/>
      <c r="AQ26" s="74"/>
      <c r="AR26" s="74"/>
      <c r="AS26" s="74"/>
      <c r="AT26" s="74"/>
      <c r="AU26" s="74"/>
      <c r="AV26" s="74"/>
      <c r="AW26" s="74"/>
      <c r="AX26" s="74"/>
      <c r="AY26" s="74"/>
      <c r="AZ26" s="74"/>
      <c r="BA26" s="138" t="s">
        <v>334</v>
      </c>
      <c r="BB26" s="140" t="s">
        <v>335</v>
      </c>
      <c r="BC26" s="140" t="s">
        <v>336</v>
      </c>
      <c r="BD26" s="140" t="s">
        <v>337</v>
      </c>
      <c r="BE26" s="140" t="s">
        <v>414</v>
      </c>
      <c r="BF26" s="140" t="s">
        <v>415</v>
      </c>
      <c r="BG26" s="141" t="s">
        <v>338</v>
      </c>
      <c r="BH26" s="77"/>
      <c r="BI26" s="77"/>
      <c r="BJ26" s="77"/>
    </row>
    <row r="27" spans="1:59" s="76" customFormat="1" ht="24.75" customHeight="1" thickBot="1">
      <c r="A27" s="7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75"/>
      <c r="AN27" s="75"/>
      <c r="AO27" s="75"/>
      <c r="AP27" s="75"/>
      <c r="AQ27" s="75"/>
      <c r="AR27" s="75"/>
      <c r="AS27" s="75"/>
      <c r="AT27" s="75"/>
      <c r="AU27" s="75"/>
      <c r="AV27" s="75"/>
      <c r="AW27" s="75"/>
      <c r="AX27" s="75"/>
      <c r="AY27" s="75"/>
      <c r="AZ27" s="75"/>
      <c r="BA27" s="144" t="s">
        <v>339</v>
      </c>
      <c r="BB27" s="145" t="s">
        <v>335</v>
      </c>
      <c r="BC27" s="145" t="s">
        <v>336</v>
      </c>
      <c r="BD27" s="145" t="s">
        <v>340</v>
      </c>
      <c r="BE27" s="145" t="s">
        <v>416</v>
      </c>
      <c r="BF27" s="145" t="s">
        <v>417</v>
      </c>
      <c r="BG27" s="146" t="s">
        <v>338</v>
      </c>
    </row>
    <row r="28" spans="1:59" s="76" customFormat="1" ht="13.5" customHeight="1">
      <c r="A28" s="74"/>
      <c r="B28" s="241" t="s">
        <v>77</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74"/>
      <c r="AN28" s="74"/>
      <c r="AO28" s="74"/>
      <c r="AP28" s="74"/>
      <c r="AQ28" s="74"/>
      <c r="AR28" s="74"/>
      <c r="AS28" s="74"/>
      <c r="AT28" s="74"/>
      <c r="AU28" s="74"/>
      <c r="AV28" s="74"/>
      <c r="AW28" s="74"/>
      <c r="AX28" s="74"/>
      <c r="AY28" s="74"/>
      <c r="AZ28" s="74"/>
      <c r="BA28" s="103"/>
      <c r="BC28" s="104"/>
      <c r="BE28" s="104"/>
      <c r="BG28" s="104"/>
    </row>
    <row r="29" spans="1:59" s="76" customFormat="1" ht="20.25" customHeight="1">
      <c r="A29" s="74"/>
      <c r="B29" s="197" t="s">
        <v>81</v>
      </c>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29"/>
      <c r="AL29" s="129"/>
      <c r="AM29" s="74"/>
      <c r="AN29" s="74"/>
      <c r="AO29" s="74"/>
      <c r="AP29" s="74"/>
      <c r="AQ29" s="74"/>
      <c r="AR29" s="74"/>
      <c r="AS29" s="74"/>
      <c r="AT29" s="74"/>
      <c r="AU29" s="74"/>
      <c r="AV29" s="74"/>
      <c r="AW29" s="74"/>
      <c r="AX29" s="74"/>
      <c r="AY29" s="74"/>
      <c r="AZ29" s="74"/>
      <c r="BA29" s="103"/>
      <c r="BC29" s="104"/>
      <c r="BE29" s="104"/>
      <c r="BG29" s="104"/>
    </row>
    <row r="30" spans="1:59" s="76" customFormat="1" ht="27.75" customHeight="1">
      <c r="A30" s="75"/>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75"/>
      <c r="AN30" s="75"/>
      <c r="AO30" s="75"/>
      <c r="AP30" s="75"/>
      <c r="AQ30" s="75"/>
      <c r="AR30" s="75"/>
      <c r="AS30" s="75"/>
      <c r="AT30" s="75"/>
      <c r="AU30" s="75"/>
      <c r="AV30" s="75"/>
      <c r="AW30" s="75"/>
      <c r="AX30" s="75"/>
      <c r="AY30" s="75"/>
      <c r="AZ30" s="75"/>
      <c r="BA30" s="103"/>
      <c r="BC30" s="104"/>
      <c r="BE30" s="104"/>
      <c r="BG30" s="104"/>
    </row>
    <row r="31" spans="1:59" s="76" customFormat="1" ht="18.75" customHeight="1">
      <c r="A31" s="74"/>
      <c r="B31" s="197" t="s">
        <v>80</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74"/>
      <c r="AN31" s="74"/>
      <c r="AO31" s="74"/>
      <c r="AP31" s="74"/>
      <c r="AQ31" s="74"/>
      <c r="AR31" s="74"/>
      <c r="AS31" s="74"/>
      <c r="AT31" s="74"/>
      <c r="AU31" s="74"/>
      <c r="AV31" s="74"/>
      <c r="AW31" s="74"/>
      <c r="AX31" s="74"/>
      <c r="AY31" s="74"/>
      <c r="AZ31" s="74"/>
      <c r="BA31" s="103"/>
      <c r="BC31" s="104"/>
      <c r="BE31" s="104"/>
      <c r="BG31" s="104"/>
    </row>
    <row r="32" spans="1:59" s="76" customFormat="1" ht="30" customHeight="1">
      <c r="A32" s="75"/>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75"/>
      <c r="AN32" s="75"/>
      <c r="AO32" s="75"/>
      <c r="AP32" s="75"/>
      <c r="AQ32" s="75"/>
      <c r="AR32" s="75"/>
      <c r="AS32" s="75"/>
      <c r="AT32" s="75"/>
      <c r="AU32" s="75"/>
      <c r="AV32" s="75"/>
      <c r="AW32" s="75"/>
      <c r="AX32" s="75"/>
      <c r="AY32" s="75"/>
      <c r="AZ32" s="75"/>
      <c r="BA32" s="3"/>
      <c r="BB32" s="3"/>
      <c r="BC32" s="3"/>
      <c r="BD32" s="3"/>
      <c r="BE32" s="3"/>
      <c r="BF32" s="3"/>
      <c r="BG32" s="3"/>
    </row>
    <row r="33" spans="1:59" s="76" customFormat="1" ht="13.5" customHeight="1">
      <c r="A33" s="74"/>
      <c r="B33" s="242" t="s">
        <v>271</v>
      </c>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74"/>
      <c r="AN33" s="74"/>
      <c r="AO33" s="74"/>
      <c r="AP33" s="74"/>
      <c r="AQ33" s="74"/>
      <c r="AR33" s="74"/>
      <c r="AS33" s="74"/>
      <c r="AT33" s="74"/>
      <c r="AU33" s="74"/>
      <c r="AV33" s="74"/>
      <c r="AW33" s="74"/>
      <c r="AX33" s="74"/>
      <c r="AY33" s="74"/>
      <c r="AZ33" s="74"/>
      <c r="BA33" s="3" t="s">
        <v>112</v>
      </c>
      <c r="BB33" s="3"/>
      <c r="BC33" s="3"/>
      <c r="BD33" s="3"/>
      <c r="BE33" s="3"/>
      <c r="BF33" s="3"/>
      <c r="BG33" s="3"/>
    </row>
    <row r="34" spans="1:53" s="76" customFormat="1" ht="19.5">
      <c r="A34" s="75"/>
      <c r="B34" s="196" t="s">
        <v>71</v>
      </c>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75"/>
      <c r="AL34" s="75"/>
      <c r="AM34" s="75"/>
      <c r="AN34" s="75"/>
      <c r="AO34" s="75"/>
      <c r="AP34" s="75"/>
      <c r="AQ34" s="75"/>
      <c r="AR34" s="75"/>
      <c r="AS34" s="75"/>
      <c r="AT34" s="75"/>
      <c r="AU34" s="75"/>
      <c r="AV34" s="75"/>
      <c r="AW34" s="75"/>
      <c r="AX34" s="75"/>
      <c r="AY34" s="75"/>
      <c r="AZ34" s="75"/>
      <c r="BA34" s="76" t="s">
        <v>113</v>
      </c>
    </row>
    <row r="35" spans="1:53" s="76" customFormat="1" ht="15">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7"/>
      <c r="AN35" s="75"/>
      <c r="AO35" s="75"/>
      <c r="AP35" s="75"/>
      <c r="AQ35" s="75"/>
      <c r="AR35" s="75"/>
      <c r="AS35" s="75"/>
      <c r="AT35" s="75"/>
      <c r="AU35" s="75"/>
      <c r="AV35" s="75"/>
      <c r="AW35" s="75"/>
      <c r="AX35" s="75"/>
      <c r="AY35" s="75"/>
      <c r="AZ35" s="75"/>
      <c r="BA35" s="76" t="s">
        <v>115</v>
      </c>
    </row>
    <row r="36" spans="1:53" s="76" customFormat="1" ht="19.5">
      <c r="A36" s="75"/>
      <c r="B36" s="246" t="s">
        <v>72</v>
      </c>
      <c r="C36" s="246"/>
      <c r="D36" s="246"/>
      <c r="E36" s="246"/>
      <c r="F36" s="246"/>
      <c r="G36" s="246"/>
      <c r="H36" s="246"/>
      <c r="I36" s="245"/>
      <c r="J36" s="245"/>
      <c r="K36" s="245"/>
      <c r="L36" s="245"/>
      <c r="M36" s="245"/>
      <c r="N36" s="245"/>
      <c r="O36" s="245"/>
      <c r="P36" s="245"/>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75"/>
      <c r="AN36" s="75"/>
      <c r="AO36" s="75"/>
      <c r="AP36" s="75"/>
      <c r="AQ36" s="75"/>
      <c r="AR36" s="75"/>
      <c r="AS36" s="75"/>
      <c r="AT36" s="75"/>
      <c r="AU36" s="75"/>
      <c r="AV36" s="75"/>
      <c r="AW36" s="75"/>
      <c r="AX36" s="75"/>
      <c r="AY36" s="75"/>
      <c r="AZ36" s="75"/>
      <c r="BA36" s="76" t="s">
        <v>212</v>
      </c>
    </row>
    <row r="37" spans="1:53" s="76" customFormat="1" ht="15">
      <c r="A37" s="75"/>
      <c r="B37" s="75"/>
      <c r="C37" s="75"/>
      <c r="D37" s="75"/>
      <c r="E37" s="75"/>
      <c r="F37" s="75"/>
      <c r="G37" s="75"/>
      <c r="H37" s="75"/>
      <c r="I37" s="259" t="s">
        <v>11</v>
      </c>
      <c r="J37" s="259"/>
      <c r="K37" s="259"/>
      <c r="L37" s="259"/>
      <c r="M37" s="259"/>
      <c r="N37" s="259"/>
      <c r="O37" s="259"/>
      <c r="P37" s="259"/>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6" t="s">
        <v>249</v>
      </c>
    </row>
    <row r="38" spans="1:53" s="76" customFormat="1" ht="19.5">
      <c r="A38" s="75"/>
      <c r="B38" s="246" t="s">
        <v>73</v>
      </c>
      <c r="C38" s="246"/>
      <c r="D38" s="246"/>
      <c r="E38" s="246"/>
      <c r="F38" s="246"/>
      <c r="G38" s="246"/>
      <c r="H38" s="246"/>
      <c r="I38" s="245"/>
      <c r="J38" s="245"/>
      <c r="K38" s="245"/>
      <c r="L38" s="245"/>
      <c r="M38" s="245"/>
      <c r="N38" s="245"/>
      <c r="O38" s="245"/>
      <c r="P38" s="245"/>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75"/>
      <c r="AN38" s="75"/>
      <c r="AO38" s="75"/>
      <c r="AP38" s="75"/>
      <c r="AQ38" s="75"/>
      <c r="AR38" s="75"/>
      <c r="AS38" s="75"/>
      <c r="AT38" s="75"/>
      <c r="AU38" s="75"/>
      <c r="AV38" s="75"/>
      <c r="AW38" s="75"/>
      <c r="AX38" s="75"/>
      <c r="AY38" s="75"/>
      <c r="AZ38" s="75"/>
      <c r="BA38" s="76" t="s">
        <v>250</v>
      </c>
    </row>
    <row r="39" spans="1:53" s="76" customFormat="1" ht="15">
      <c r="A39" s="74"/>
      <c r="B39" s="75"/>
      <c r="C39" s="75"/>
      <c r="D39" s="75"/>
      <c r="E39" s="75"/>
      <c r="F39" s="75"/>
      <c r="G39" s="75"/>
      <c r="H39" s="75"/>
      <c r="I39" s="259" t="s">
        <v>11</v>
      </c>
      <c r="J39" s="259"/>
      <c r="K39" s="259"/>
      <c r="L39" s="259"/>
      <c r="M39" s="259"/>
      <c r="N39" s="259"/>
      <c r="O39" s="259"/>
      <c r="P39" s="259"/>
      <c r="Q39" s="75"/>
      <c r="R39" s="75"/>
      <c r="S39" s="75"/>
      <c r="T39" s="75"/>
      <c r="U39" s="75"/>
      <c r="V39" s="75"/>
      <c r="W39" s="75"/>
      <c r="X39" s="75"/>
      <c r="Y39" s="75"/>
      <c r="Z39" s="75"/>
      <c r="AA39" s="75"/>
      <c r="AB39" s="75"/>
      <c r="AC39" s="75"/>
      <c r="AD39" s="75"/>
      <c r="AE39" s="75"/>
      <c r="AF39" s="75"/>
      <c r="AG39" s="75"/>
      <c r="AH39" s="75"/>
      <c r="AI39" s="75"/>
      <c r="AJ39" s="75"/>
      <c r="AK39" s="75"/>
      <c r="AL39" s="75"/>
      <c r="AM39" s="74"/>
      <c r="AN39" s="74"/>
      <c r="AO39" s="74"/>
      <c r="AP39" s="74"/>
      <c r="AQ39" s="74"/>
      <c r="AR39" s="74"/>
      <c r="AS39" s="74"/>
      <c r="AT39" s="74"/>
      <c r="AU39" s="74"/>
      <c r="AV39" s="74"/>
      <c r="AW39" s="74"/>
      <c r="AX39" s="74"/>
      <c r="AY39" s="74"/>
      <c r="AZ39" s="74"/>
      <c r="BA39" s="76" t="s">
        <v>213</v>
      </c>
    </row>
    <row r="40" spans="1:52" s="76" customFormat="1" ht="10.5" customHeight="1">
      <c r="A40" s="77"/>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row>
    <row r="41" spans="1:52" s="76" customFormat="1" ht="6.75" customHeight="1">
      <c r="A41" s="77"/>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row>
    <row r="42" spans="1:52" s="76" customFormat="1" ht="15" customHeight="1">
      <c r="A42" s="78"/>
      <c r="B42" s="78"/>
      <c r="C42" s="78"/>
      <c r="D42" s="78"/>
      <c r="E42" s="78"/>
      <c r="F42" s="78"/>
      <c r="G42" s="78"/>
      <c r="H42" s="78"/>
      <c r="I42" s="78"/>
      <c r="J42" s="78"/>
      <c r="K42" s="78"/>
      <c r="L42" s="78"/>
      <c r="M42" s="78"/>
      <c r="N42" s="78"/>
      <c r="O42" s="78"/>
      <c r="P42" s="239" t="s">
        <v>51</v>
      </c>
      <c r="Q42" s="239"/>
      <c r="R42" s="239"/>
      <c r="S42" s="239"/>
      <c r="T42" s="239"/>
      <c r="U42" s="239"/>
      <c r="V42" s="240" t="s">
        <v>214</v>
      </c>
      <c r="W42" s="240"/>
      <c r="X42" s="240"/>
      <c r="Y42" s="240"/>
      <c r="Z42" s="240"/>
      <c r="AA42" s="240"/>
      <c r="AB42" s="240"/>
      <c r="AC42" s="240"/>
      <c r="AD42" s="79"/>
      <c r="AE42" s="79"/>
      <c r="AF42" s="79"/>
      <c r="AG42" s="79"/>
      <c r="AH42" s="79"/>
      <c r="AI42" s="79"/>
      <c r="AJ42" s="79"/>
      <c r="AK42" s="79"/>
      <c r="AL42" s="79"/>
      <c r="AM42" s="79"/>
      <c r="AN42" s="74"/>
      <c r="AO42" s="74"/>
      <c r="AP42" s="74"/>
      <c r="AQ42" s="74"/>
      <c r="AR42" s="74"/>
      <c r="AS42" s="74"/>
      <c r="AT42" s="74"/>
      <c r="AU42" s="74"/>
      <c r="AV42" s="74"/>
      <c r="AW42" s="74"/>
      <c r="AX42" s="74"/>
      <c r="AY42" s="74"/>
      <c r="AZ42" s="74"/>
    </row>
    <row r="43" spans="1:52" s="76" customFormat="1" ht="12.75" customHeight="1">
      <c r="A43" s="192" t="s">
        <v>373</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74"/>
      <c r="AO43" s="74"/>
      <c r="AP43" s="74"/>
      <c r="AQ43" s="74"/>
      <c r="AR43" s="74"/>
      <c r="AS43" s="74"/>
      <c r="AT43" s="74"/>
      <c r="AU43" s="74"/>
      <c r="AV43" s="74"/>
      <c r="AW43" s="74"/>
      <c r="AX43" s="74"/>
      <c r="AY43" s="74"/>
      <c r="AZ43" s="74"/>
    </row>
    <row r="44" spans="1:52" s="76" customFormat="1" ht="16.5" customHeight="1">
      <c r="A44" s="205" t="str">
        <f>VLOOKUP($W$6,$BA$2:$BG$29,7,0)</f>
        <v>г.Витебск</v>
      </c>
      <c r="B44" s="205"/>
      <c r="C44" s="205"/>
      <c r="D44" s="205"/>
      <c r="E44" s="205"/>
      <c r="F44" s="205"/>
      <c r="G44" s="205"/>
      <c r="H44" s="205"/>
      <c r="I44" s="80"/>
      <c r="J44" s="80"/>
      <c r="K44" s="80"/>
      <c r="L44" s="80"/>
      <c r="M44" s="80"/>
      <c r="N44" s="80"/>
      <c r="O44" s="80"/>
      <c r="P44" s="80"/>
      <c r="Q44" s="80"/>
      <c r="R44" s="80"/>
      <c r="S44" s="80"/>
      <c r="T44" s="80"/>
      <c r="U44" s="80"/>
      <c r="V44" s="80"/>
      <c r="W44" s="80"/>
      <c r="X44" s="80"/>
      <c r="Y44" s="80"/>
      <c r="Z44" s="80"/>
      <c r="AA44" s="81"/>
      <c r="AB44" s="81"/>
      <c r="AC44" s="81"/>
      <c r="AD44" s="204">
        <v>45343</v>
      </c>
      <c r="AE44" s="204"/>
      <c r="AF44" s="204"/>
      <c r="AG44" s="204"/>
      <c r="AH44" s="204"/>
      <c r="AI44" s="204"/>
      <c r="AJ44" s="160" t="s">
        <v>65</v>
      </c>
      <c r="AK44" s="161"/>
      <c r="AL44" s="161"/>
      <c r="AM44" s="80"/>
      <c r="AN44" s="74"/>
      <c r="AO44" s="74"/>
      <c r="AP44" s="74"/>
      <c r="AQ44" s="74"/>
      <c r="AR44" s="74"/>
      <c r="AS44" s="74"/>
      <c r="AT44" s="74"/>
      <c r="AU44" s="74"/>
      <c r="AV44" s="74"/>
      <c r="AW44" s="74"/>
      <c r="AX44" s="74"/>
      <c r="AY44" s="74"/>
      <c r="AZ44" s="74"/>
    </row>
    <row r="45" spans="1:52" s="87" customFormat="1" ht="26.25" customHeight="1">
      <c r="A45" s="174" t="s">
        <v>352</v>
      </c>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86"/>
      <c r="AN45" s="78"/>
      <c r="AO45" s="78"/>
      <c r="AP45" s="78"/>
      <c r="AQ45" s="78"/>
      <c r="AR45" s="78"/>
      <c r="AS45" s="78"/>
      <c r="AT45" s="78"/>
      <c r="AU45" s="78"/>
      <c r="AV45" s="78"/>
      <c r="AW45" s="78"/>
      <c r="AX45" s="78"/>
      <c r="AY45" s="78"/>
      <c r="AZ45" s="78"/>
    </row>
    <row r="46" spans="1:52" s="76" customFormat="1" ht="27.75" customHeight="1">
      <c r="A46" s="150" t="str">
        <f>VLOOKUP($W$6,$BA$2:$BG$29,4,0)</f>
        <v>начальника Витебского областного управления Госпромнадзора Чекана Василия Ивановича,</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80"/>
      <c r="AN46" s="74"/>
      <c r="AO46" s="74"/>
      <c r="AP46" s="74"/>
      <c r="AQ46" s="74"/>
      <c r="AR46" s="74"/>
      <c r="AS46" s="74"/>
      <c r="AT46" s="74"/>
      <c r="AU46" s="74"/>
      <c r="AV46" s="74"/>
      <c r="AW46" s="74"/>
      <c r="AX46" s="74"/>
      <c r="AY46" s="74"/>
      <c r="AZ46" s="74"/>
    </row>
    <row r="47" spans="1:90" s="76" customFormat="1" ht="16.5" customHeight="1">
      <c r="A47" s="243" t="s">
        <v>350</v>
      </c>
      <c r="B47" s="243"/>
      <c r="C47" s="243"/>
      <c r="D47" s="243"/>
      <c r="E47" s="243"/>
      <c r="F47" s="243"/>
      <c r="G47" s="243"/>
      <c r="H47" s="243"/>
      <c r="I47" s="243"/>
      <c r="J47" s="243"/>
      <c r="K47" s="243"/>
      <c r="L47" s="243"/>
      <c r="M47" s="243"/>
      <c r="N47" s="243"/>
      <c r="O47" s="243"/>
      <c r="P47" s="150" t="str">
        <f>VLOOKUP($W$6,$BA$2:$BG$29,5,0)</f>
        <v>20.03.2024 г. № 44-03/2024</v>
      </c>
      <c r="Q47" s="150"/>
      <c r="R47" s="150"/>
      <c r="S47" s="150"/>
      <c r="T47" s="150"/>
      <c r="U47" s="150"/>
      <c r="V47" s="150"/>
      <c r="W47" s="150"/>
      <c r="X47" s="150"/>
      <c r="Y47" s="150"/>
      <c r="Z47" s="150"/>
      <c r="AA47" s="150" t="s">
        <v>351</v>
      </c>
      <c r="AB47" s="150"/>
      <c r="AC47" s="150"/>
      <c r="AD47" s="150"/>
      <c r="AE47" s="150"/>
      <c r="AF47" s="150"/>
      <c r="AG47" s="150"/>
      <c r="AH47" s="150"/>
      <c r="AI47" s="150"/>
      <c r="AJ47" s="150"/>
      <c r="AK47" s="150"/>
      <c r="AL47" s="150"/>
      <c r="AM47" s="80"/>
      <c r="AN47" s="74"/>
      <c r="AO47" s="74"/>
      <c r="AP47" s="74"/>
      <c r="AQ47" s="74"/>
      <c r="AR47" s="74"/>
      <c r="AS47" s="74"/>
      <c r="AT47" s="74"/>
      <c r="AU47" s="74"/>
      <c r="AV47" s="74"/>
      <c r="AW47" s="74"/>
      <c r="AX47" s="74"/>
      <c r="AY47" s="74"/>
      <c r="AZ47" s="74"/>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row>
    <row r="48" spans="1:52" s="76" customFormat="1" ht="15.75" customHeight="1">
      <c r="A48" s="248"/>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82"/>
      <c r="AN48" s="74"/>
      <c r="AO48" s="74"/>
      <c r="AP48" s="74"/>
      <c r="AQ48" s="74"/>
      <c r="AR48" s="74"/>
      <c r="AS48" s="74"/>
      <c r="AT48" s="74"/>
      <c r="AU48" s="74"/>
      <c r="AV48" s="74"/>
      <c r="AW48" s="74"/>
      <c r="AX48" s="74"/>
      <c r="AY48" s="74"/>
      <c r="AZ48" s="74"/>
    </row>
    <row r="49" spans="1:52" s="76" customFormat="1" ht="8.25" customHeight="1">
      <c r="A49" s="269" t="s">
        <v>45</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122"/>
      <c r="AM49" s="82"/>
      <c r="AN49" s="74"/>
      <c r="AO49" s="74"/>
      <c r="AP49" s="74"/>
      <c r="AQ49" s="74"/>
      <c r="AR49" s="74"/>
      <c r="AS49" s="74"/>
      <c r="AT49" s="74"/>
      <c r="AU49" s="74"/>
      <c r="AV49" s="74"/>
      <c r="AW49" s="74"/>
      <c r="AX49" s="74"/>
      <c r="AY49" s="74"/>
      <c r="AZ49" s="74"/>
    </row>
    <row r="50" spans="1:52" s="76" customFormat="1" ht="15.75" customHeight="1">
      <c r="A50" s="174" t="s">
        <v>24</v>
      </c>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82"/>
      <c r="AN50" s="74"/>
      <c r="AO50" s="74"/>
      <c r="AP50" s="74"/>
      <c r="AQ50" s="74"/>
      <c r="AR50" s="74"/>
      <c r="AS50" s="74"/>
      <c r="AT50" s="74"/>
      <c r="AU50" s="74"/>
      <c r="AV50" s="74"/>
      <c r="AW50" s="74"/>
      <c r="AX50" s="74"/>
      <c r="AY50" s="74"/>
      <c r="AZ50" s="74"/>
    </row>
    <row r="51" spans="1:52" s="76" customFormat="1" ht="18.75" customHeight="1">
      <c r="A51" s="237"/>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82"/>
      <c r="AN51" s="74"/>
      <c r="AO51" s="74"/>
      <c r="AP51" s="74"/>
      <c r="AQ51" s="74"/>
      <c r="AR51" s="74"/>
      <c r="AS51" s="74"/>
      <c r="AT51" s="74"/>
      <c r="AU51" s="74"/>
      <c r="AV51" s="74"/>
      <c r="AW51" s="74"/>
      <c r="AX51" s="74"/>
      <c r="AY51" s="74"/>
      <c r="AZ51" s="74"/>
    </row>
    <row r="52" spans="1:52" s="83" customFormat="1" ht="8.25" customHeight="1">
      <c r="A52" s="235" t="s">
        <v>46</v>
      </c>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82"/>
      <c r="AN52" s="74"/>
      <c r="AO52" s="74"/>
      <c r="AP52" s="74"/>
      <c r="AQ52" s="74"/>
      <c r="AR52" s="74"/>
      <c r="AS52" s="74"/>
      <c r="AT52" s="74"/>
      <c r="AU52" s="74"/>
      <c r="AV52" s="74"/>
      <c r="AW52" s="74"/>
      <c r="AX52" s="74"/>
      <c r="AY52" s="74"/>
      <c r="AZ52" s="74"/>
    </row>
    <row r="53" spans="1:52" s="83" customFormat="1" ht="15" customHeight="1">
      <c r="A53" s="162" t="s">
        <v>39</v>
      </c>
      <c r="B53" s="162"/>
      <c r="C53" s="162"/>
      <c r="D53" s="162"/>
      <c r="E53" s="162"/>
      <c r="F53" s="162"/>
      <c r="G53" s="162"/>
      <c r="H53" s="162"/>
      <c r="I53" s="162"/>
      <c r="J53" s="162"/>
      <c r="K53" s="162"/>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82"/>
      <c r="AN53" s="74"/>
      <c r="AO53" s="74"/>
      <c r="AP53" s="74"/>
      <c r="AQ53" s="74"/>
      <c r="AR53" s="74"/>
      <c r="AS53" s="74"/>
      <c r="AT53" s="74"/>
      <c r="AU53" s="74"/>
      <c r="AV53" s="74"/>
      <c r="AW53" s="74"/>
      <c r="AX53" s="74"/>
      <c r="AY53" s="74"/>
      <c r="AZ53" s="74"/>
    </row>
    <row r="54" spans="1:52" s="83" customFormat="1" ht="8.25" customHeight="1">
      <c r="A54" s="158" t="s">
        <v>47</v>
      </c>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82"/>
      <c r="AN54" s="74"/>
      <c r="AO54" s="74"/>
      <c r="AP54" s="74"/>
      <c r="AQ54" s="74"/>
      <c r="AR54" s="74"/>
      <c r="AS54" s="74"/>
      <c r="AT54" s="74"/>
      <c r="AU54" s="74"/>
      <c r="AV54" s="74"/>
      <c r="AW54" s="74"/>
      <c r="AX54" s="74"/>
      <c r="AY54" s="74"/>
      <c r="AZ54" s="74"/>
    </row>
    <row r="55" spans="1:52" s="83" customFormat="1" ht="12" customHeight="1">
      <c r="A55" s="174" t="s">
        <v>44</v>
      </c>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82"/>
      <c r="AN55" s="74"/>
      <c r="AO55" s="74"/>
      <c r="AP55" s="74"/>
      <c r="AQ55" s="74"/>
      <c r="AR55" s="74"/>
      <c r="AS55" s="74"/>
      <c r="AT55" s="74"/>
      <c r="AU55" s="74"/>
      <c r="AV55" s="74"/>
      <c r="AW55" s="74"/>
      <c r="AX55" s="74"/>
      <c r="AY55" s="74"/>
      <c r="AZ55" s="74"/>
    </row>
    <row r="56" spans="1:52" s="83" customFormat="1" ht="13.5" customHeight="1">
      <c r="A56" s="163" t="s">
        <v>25</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82"/>
      <c r="AN56" s="74"/>
      <c r="AO56" s="74"/>
      <c r="AP56" s="74"/>
      <c r="AQ56" s="74"/>
      <c r="AR56" s="74"/>
      <c r="AS56" s="74"/>
      <c r="AT56" s="74"/>
      <c r="AU56" s="74"/>
      <c r="AV56" s="74"/>
      <c r="AW56" s="74"/>
      <c r="AX56" s="74"/>
      <c r="AY56" s="74"/>
      <c r="AZ56" s="74"/>
    </row>
    <row r="57" spans="1:52" s="83" customFormat="1" ht="13.5" customHeight="1">
      <c r="A57" s="249" t="s">
        <v>354</v>
      </c>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82"/>
      <c r="AN57" s="74"/>
      <c r="AO57" s="74"/>
      <c r="AP57" s="74"/>
      <c r="AQ57" s="74"/>
      <c r="AR57" s="74"/>
      <c r="AS57" s="74"/>
      <c r="AT57" s="74"/>
      <c r="AU57" s="74"/>
      <c r="AV57" s="74"/>
      <c r="AW57" s="74"/>
      <c r="AX57" s="74"/>
      <c r="AY57" s="74"/>
      <c r="AZ57" s="74"/>
    </row>
    <row r="58" spans="1:52" s="20" customFormat="1" ht="56.25" customHeight="1">
      <c r="A58" s="247" t="s">
        <v>67</v>
      </c>
      <c r="B58" s="247"/>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238" t="s">
        <v>68</v>
      </c>
      <c r="AH58" s="238"/>
      <c r="AI58" s="238"/>
      <c r="AJ58" s="238"/>
      <c r="AK58" s="220"/>
      <c r="AL58" s="220"/>
      <c r="AM58" s="19"/>
      <c r="AN58" s="41"/>
      <c r="AO58" s="41"/>
      <c r="AP58" s="41"/>
      <c r="AQ58" s="41"/>
      <c r="AR58" s="41"/>
      <c r="AS58" s="41"/>
      <c r="AT58" s="41"/>
      <c r="AU58" s="41"/>
      <c r="AV58" s="41"/>
      <c r="AW58" s="41"/>
      <c r="AX58" s="41"/>
      <c r="AY58" s="41"/>
      <c r="AZ58" s="41"/>
    </row>
    <row r="59" spans="1:52" s="20" customFormat="1" ht="41.25" customHeight="1">
      <c r="A59" s="178" t="s">
        <v>82</v>
      </c>
      <c r="B59" s="17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238" t="s">
        <v>68</v>
      </c>
      <c r="AH59" s="238"/>
      <c r="AI59" s="238"/>
      <c r="AJ59" s="238"/>
      <c r="AK59" s="220"/>
      <c r="AL59" s="220"/>
      <c r="AM59" s="19"/>
      <c r="AN59" s="41"/>
      <c r="AO59" s="41"/>
      <c r="AP59" s="41"/>
      <c r="AQ59" s="41"/>
      <c r="AR59" s="41"/>
      <c r="AS59" s="41"/>
      <c r="AT59" s="41"/>
      <c r="AU59" s="41"/>
      <c r="AV59" s="41"/>
      <c r="AW59" s="41"/>
      <c r="AX59" s="41"/>
      <c r="AY59" s="41"/>
      <c r="AZ59" s="41"/>
    </row>
    <row r="60" spans="1:52" s="20" customFormat="1" ht="45.75" customHeight="1">
      <c r="A60" s="247" t="s">
        <v>83</v>
      </c>
      <c r="B60" s="247"/>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238" t="s">
        <v>68</v>
      </c>
      <c r="AH60" s="238"/>
      <c r="AI60" s="238"/>
      <c r="AJ60" s="238"/>
      <c r="AK60" s="220"/>
      <c r="AL60" s="220"/>
      <c r="AM60" s="19"/>
      <c r="AN60" s="41"/>
      <c r="AO60" s="41"/>
      <c r="AP60" s="41"/>
      <c r="AQ60" s="41"/>
      <c r="AR60" s="41"/>
      <c r="AS60" s="41"/>
      <c r="AT60" s="41"/>
      <c r="AU60" s="41"/>
      <c r="AV60" s="41"/>
      <c r="AW60" s="41"/>
      <c r="AX60" s="41"/>
      <c r="AY60" s="41"/>
      <c r="AZ60" s="41"/>
    </row>
    <row r="61" spans="1:52" s="20" customFormat="1" ht="41.25" customHeight="1">
      <c r="A61" s="247" t="s">
        <v>106</v>
      </c>
      <c r="B61" s="247"/>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238" t="s">
        <v>68</v>
      </c>
      <c r="AH61" s="238"/>
      <c r="AI61" s="238"/>
      <c r="AJ61" s="238"/>
      <c r="AK61" s="220"/>
      <c r="AL61" s="220"/>
      <c r="AM61" s="19"/>
      <c r="AN61" s="41"/>
      <c r="AO61" s="41"/>
      <c r="AP61" s="41"/>
      <c r="AQ61" s="41"/>
      <c r="AR61" s="41"/>
      <c r="AS61" s="41"/>
      <c r="AT61" s="41"/>
      <c r="AU61" s="41"/>
      <c r="AV61" s="41"/>
      <c r="AW61" s="41"/>
      <c r="AX61" s="41"/>
      <c r="AY61" s="41"/>
      <c r="AZ61" s="41"/>
    </row>
    <row r="62" spans="1:52" s="20" customFormat="1" ht="39.75" customHeight="1">
      <c r="A62" s="247" t="s">
        <v>107</v>
      </c>
      <c r="B62" s="247"/>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238" t="s">
        <v>68</v>
      </c>
      <c r="AH62" s="238"/>
      <c r="AI62" s="238"/>
      <c r="AJ62" s="238"/>
      <c r="AK62" s="220"/>
      <c r="AL62" s="220"/>
      <c r="AM62" s="19"/>
      <c r="AN62" s="41"/>
      <c r="AO62" s="41"/>
      <c r="AP62" s="41"/>
      <c r="AQ62" s="41"/>
      <c r="AR62" s="41"/>
      <c r="AS62" s="41"/>
      <c r="AT62" s="41"/>
      <c r="AU62" s="41"/>
      <c r="AV62" s="41"/>
      <c r="AW62" s="41"/>
      <c r="AX62" s="41"/>
      <c r="AY62" s="41"/>
      <c r="AZ62" s="41"/>
    </row>
    <row r="63" spans="1:52" s="20" customFormat="1" ht="36.75" customHeight="1">
      <c r="A63" s="178" t="s">
        <v>108</v>
      </c>
      <c r="B63" s="17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238" t="s">
        <v>68</v>
      </c>
      <c r="AH63" s="238"/>
      <c r="AI63" s="238"/>
      <c r="AJ63" s="238"/>
      <c r="AK63" s="108"/>
      <c r="AL63" s="108"/>
      <c r="AM63" s="19"/>
      <c r="AN63" s="41"/>
      <c r="AO63" s="41"/>
      <c r="AP63" s="41"/>
      <c r="AQ63" s="41"/>
      <c r="AR63" s="41"/>
      <c r="AS63" s="41"/>
      <c r="AT63" s="41"/>
      <c r="AU63" s="41"/>
      <c r="AV63" s="41"/>
      <c r="AW63" s="41"/>
      <c r="AX63" s="41"/>
      <c r="AY63" s="41"/>
      <c r="AZ63" s="41"/>
    </row>
    <row r="64" spans="1:52" s="20" customFormat="1" ht="44.25" customHeight="1">
      <c r="A64" s="178" t="s">
        <v>109</v>
      </c>
      <c r="B64" s="17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238" t="s">
        <v>68</v>
      </c>
      <c r="AH64" s="238"/>
      <c r="AI64" s="238"/>
      <c r="AJ64" s="238"/>
      <c r="AK64" s="220"/>
      <c r="AL64" s="220"/>
      <c r="AM64" s="19"/>
      <c r="AN64" s="41"/>
      <c r="AO64" s="41"/>
      <c r="AP64" s="41"/>
      <c r="AQ64" s="41"/>
      <c r="AR64" s="41"/>
      <c r="AS64" s="41"/>
      <c r="AT64" s="41"/>
      <c r="AU64" s="41"/>
      <c r="AV64" s="41"/>
      <c r="AW64" s="41"/>
      <c r="AX64" s="41"/>
      <c r="AY64" s="41"/>
      <c r="AZ64" s="41"/>
    </row>
    <row r="65" spans="1:52" s="20" customFormat="1" ht="39.75" customHeight="1">
      <c r="A65" s="178" t="s">
        <v>110</v>
      </c>
      <c r="B65" s="17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238" t="s">
        <v>68</v>
      </c>
      <c r="AH65" s="238"/>
      <c r="AI65" s="238"/>
      <c r="AJ65" s="238"/>
      <c r="AK65" s="220"/>
      <c r="AL65" s="220"/>
      <c r="AM65" s="19"/>
      <c r="AN65" s="41"/>
      <c r="AO65" s="41"/>
      <c r="AP65" s="41"/>
      <c r="AQ65" s="41"/>
      <c r="AR65" s="41"/>
      <c r="AS65" s="41"/>
      <c r="AT65" s="41"/>
      <c r="AU65" s="41"/>
      <c r="AV65" s="41"/>
      <c r="AW65" s="41"/>
      <c r="AX65" s="41"/>
      <c r="AY65" s="41"/>
      <c r="AZ65" s="41"/>
    </row>
    <row r="66" spans="1:60" s="43" customFormat="1" ht="13.5" customHeight="1">
      <c r="A66" s="174" t="s">
        <v>367</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19"/>
      <c r="AN66" s="32"/>
      <c r="AO66" s="32"/>
      <c r="AP66" s="32"/>
      <c r="AQ66" s="32"/>
      <c r="AR66" s="32"/>
      <c r="AS66" s="32"/>
      <c r="AT66" s="32"/>
      <c r="AU66" s="32"/>
      <c r="AV66" s="32"/>
      <c r="AW66" s="32"/>
      <c r="AX66" s="32"/>
      <c r="AY66" s="32"/>
      <c r="AZ66" s="32"/>
      <c r="BE66" s="43">
        <v>21</v>
      </c>
      <c r="BF66" s="43">
        <v>12</v>
      </c>
      <c r="BG66" s="43">
        <v>12</v>
      </c>
      <c r="BH66" s="43">
        <v>3</v>
      </c>
    </row>
    <row r="67" spans="1:60" s="43" customFormat="1" ht="12.75" customHeight="1">
      <c r="A67" s="174" t="s">
        <v>251</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19"/>
      <c r="AN67" s="32"/>
      <c r="AO67" s="32"/>
      <c r="AP67" s="32"/>
      <c r="AQ67" s="32"/>
      <c r="AR67" s="32"/>
      <c r="AS67" s="32"/>
      <c r="AT67" s="32"/>
      <c r="AU67" s="32"/>
      <c r="AV67" s="32"/>
      <c r="AW67" s="32"/>
      <c r="AX67" s="32"/>
      <c r="AY67" s="32"/>
      <c r="AZ67" s="32"/>
      <c r="BA67" s="109" t="s">
        <v>114</v>
      </c>
      <c r="BB67" s="110" t="s">
        <v>66</v>
      </c>
      <c r="BC67" s="111" t="s">
        <v>69</v>
      </c>
      <c r="BE67" s="44" t="s">
        <v>111</v>
      </c>
      <c r="BF67" s="45" t="s">
        <v>242</v>
      </c>
      <c r="BG67" s="45" t="s">
        <v>243</v>
      </c>
      <c r="BH67" s="45" t="s">
        <v>209</v>
      </c>
    </row>
    <row r="68" spans="1:60" s="43" customFormat="1" ht="12.75" customHeight="1">
      <c r="A68" s="163" t="s">
        <v>26</v>
      </c>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5"/>
      <c r="AN68" s="32"/>
      <c r="AO68" s="32"/>
      <c r="AP68" s="32"/>
      <c r="AQ68" s="32"/>
      <c r="AR68" s="32"/>
      <c r="AS68" s="32"/>
      <c r="AT68" s="32"/>
      <c r="AU68" s="32"/>
      <c r="AV68" s="32"/>
      <c r="AW68" s="32"/>
      <c r="AX68" s="32"/>
      <c r="AY68" s="32"/>
      <c r="AZ68" s="32">
        <v>1</v>
      </c>
      <c r="BA68" s="115" t="s">
        <v>134</v>
      </c>
      <c r="BB68" s="38" t="s">
        <v>90</v>
      </c>
      <c r="BC68" s="112">
        <v>355.2</v>
      </c>
      <c r="BE68" s="47" t="s">
        <v>135</v>
      </c>
      <c r="BF68" s="47" t="s">
        <v>240</v>
      </c>
      <c r="BG68" s="47" t="s">
        <v>217</v>
      </c>
      <c r="BH68" s="48" t="s">
        <v>112</v>
      </c>
    </row>
    <row r="69" spans="1:60" s="43" customFormat="1" ht="52.5" customHeight="1">
      <c r="A69" s="174" t="s">
        <v>63</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19"/>
      <c r="AN69" s="32"/>
      <c r="AO69" s="32"/>
      <c r="AP69" s="32"/>
      <c r="AQ69" s="32"/>
      <c r="AR69" s="32"/>
      <c r="AS69" s="32"/>
      <c r="AT69" s="32"/>
      <c r="AU69" s="32"/>
      <c r="AV69" s="32"/>
      <c r="AW69" s="32"/>
      <c r="AX69" s="32"/>
      <c r="AY69" s="32"/>
      <c r="AZ69" s="32">
        <v>2</v>
      </c>
      <c r="BA69" s="116" t="s">
        <v>142</v>
      </c>
      <c r="BB69" s="38" t="s">
        <v>91</v>
      </c>
      <c r="BC69" s="112">
        <v>380.16</v>
      </c>
      <c r="BE69" s="49" t="s">
        <v>136</v>
      </c>
      <c r="BF69" s="50" t="s">
        <v>222</v>
      </c>
      <c r="BG69" s="50" t="s">
        <v>218</v>
      </c>
      <c r="BH69" s="42" t="s">
        <v>113</v>
      </c>
    </row>
    <row r="70" spans="1:60" s="43" customFormat="1" ht="16.5" customHeight="1">
      <c r="A70" s="222" t="s">
        <v>86</v>
      </c>
      <c r="B70" s="222"/>
      <c r="C70" s="222"/>
      <c r="D70" s="222"/>
      <c r="E70" s="222"/>
      <c r="F70" s="222"/>
      <c r="G70" s="222"/>
      <c r="H70" s="222"/>
      <c r="I70" s="222"/>
      <c r="J70" s="222"/>
      <c r="K70" s="222"/>
      <c r="L70" s="222"/>
      <c r="M70" s="222"/>
      <c r="N70" s="222"/>
      <c r="O70" s="223" t="str">
        <f>SUBSTITUTE(PROPER(INDEX(n_4,MID(TEXT(AJ143,n0),1,1)+1)&amp;INDEX(n0x,MID(TEXT(AJ143,n0),2,1)+1,MID(TEXT(AJ143,n0),3,1)+1)&amp;IF(-MID(TEXT(AJ143,n0),1,3),"миллиард"&amp;VLOOKUP(MID(TEXT(AJ143,n0),3,1)*AND(MID(TEXT(AJ143,n0),2,1)-1),мил,2),"")&amp;INDEX(n_4,MID(TEXT(AJ143,n0),4,1)+1)&amp;INDEX(n0x,MID(TEXT(AJ143,n0),5,1)+1,MID(TEXT(AJ143,n0),6,1)+1)&amp;IF(-MID(TEXT(AJ143,n0),4,3),"миллион"&amp;VLOOKUP(MID(TEXT(AJ143,n0),6,1)*AND(MID(TEXT(AJ143,n0),5,1)-1),мил,2),"")&amp;INDEX(n_4,MID(TEXT(AJ143,n0),7,1)+1)&amp;INDEX(n1x,MID(TEXT(AJ143,n0),8,1)+1,MID(TEXT(AJ143,n0),9,1)+1)&amp;IF(-MID(TEXT(AJ143,n0),7,3),VLOOKUP(MID(TEXT(AJ143,n0),9,1)*AND(MID(TEXT(AJ143,n0),8,1)-1),тыс,2),"")&amp;INDEX(n_4,MID(TEXT(AJ143,n0),10,1)+1)&amp;INDEX(n0x,MID(TEXT(AJ143,n0),11,1)+1,MID(TEXT(AJ143,n0),12,1)+1)),"z"," ")&amp;IF(TRUNC(TEXT(AJ143,n0)),"","Ноль ")&amp;"рубл"&amp;VLOOKUP(MOD(MAX(MOD(MID(TEXT(AJ143,n0),11,2)-11,100),9),10),{0,"ь ";1,"я ";4,"ей "},2)&amp;RIGHT(TEXT(AJ143,n0),2)&amp;" копе"&amp;VLOOKUP(MOD(MAX(MOD(RIGHT(TEXT(AJ143,n0),2)-11,100),9),10),{0,"йка";1,"йки";4,"ек"},2)</f>
        <v>Ноль рублей 00 копеек</v>
      </c>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15" t="s">
        <v>27</v>
      </c>
      <c r="AM70" s="15"/>
      <c r="AN70" s="32"/>
      <c r="AO70" s="32"/>
      <c r="AP70" s="32"/>
      <c r="AQ70" s="32"/>
      <c r="AR70" s="32"/>
      <c r="AS70" s="32"/>
      <c r="AT70" s="32"/>
      <c r="AU70" s="32"/>
      <c r="AV70" s="32"/>
      <c r="AW70" s="32"/>
      <c r="AX70" s="32"/>
      <c r="AY70" s="32"/>
      <c r="AZ70" s="32">
        <v>3</v>
      </c>
      <c r="BA70" s="115" t="s">
        <v>143</v>
      </c>
      <c r="BB70" s="38" t="s">
        <v>92</v>
      </c>
      <c r="BC70" s="112">
        <v>441.6</v>
      </c>
      <c r="BE70" s="47" t="s">
        <v>137</v>
      </c>
      <c r="BF70" s="47" t="s">
        <v>223</v>
      </c>
      <c r="BG70" s="47" t="s">
        <v>219</v>
      </c>
      <c r="BH70" s="42" t="s">
        <v>115</v>
      </c>
    </row>
    <row r="71" spans="1:60" s="43" customFormat="1" ht="16.5" customHeight="1">
      <c r="A71" s="222" t="s">
        <v>28</v>
      </c>
      <c r="B71" s="222"/>
      <c r="C71" s="222"/>
      <c r="D71" s="222"/>
      <c r="E71" s="222"/>
      <c r="F71" s="222"/>
      <c r="G71" s="222"/>
      <c r="H71" s="222"/>
      <c r="I71" s="223" t="str">
        <f>SUBSTITUTE(PROPER(INDEX(n_4,MID(TEXT(AG143,n0),1,1)+1)&amp;INDEX(n0x,MID(TEXT(AG143,n0),2,1)+1,MID(TEXT(AG143,n0),3,1)+1)&amp;IF(-MID(TEXT(AG143,n0),1,3),"миллиард"&amp;VLOOKUP(MID(TEXT(AG143,n0),3,1)*AND(MID(TEXT(AG143,n0),2,1)-1),мил,2),"")&amp;INDEX(n_4,MID(TEXT(AG143,n0),4,1)+1)&amp;INDEX(n0x,MID(TEXT(AG143,n0),5,1)+1,MID(TEXT(AG143,n0),6,1)+1)&amp;IF(-MID(TEXT(AG143,n0),4,3),"миллион"&amp;VLOOKUP(MID(TEXT(AG143,n0),6,1)*AND(MID(TEXT(AG143,n0),5,1)-1),мил,2),"")&amp;INDEX(n_4,MID(TEXT(AG143,n0),7,1)+1)&amp;INDEX(n1x,MID(TEXT(AG143,n0),8,1)+1,MID(TEXT(AG143,n0),9,1)+1)&amp;IF(-MID(TEXT(AG143,n0),7,3),VLOOKUP(MID(TEXT(AG143,n0),9,1)*AND(MID(TEXT(AG143,n0),8,1)-1),тыс,2),"")&amp;INDEX(n_4,MID(TEXT(AG143,n0),10,1)+1)&amp;INDEX(n0x,MID(TEXT(AG143,n0),11,1)+1,MID(TEXT(AG143,n0),12,1)+1)),"z"," ")&amp;IF(TRUNC(TEXT(AG143,n0)),"","Ноль ")&amp;"рубл"&amp;VLOOKUP(MOD(MAX(MOD(MID(TEXT(AG143,n0),11,2)-11,100),9),10),{0,"ь ";1,"я ";4,"ей "},2)&amp;RIGHT(TEXT(AG143,n0),2)&amp;" копе"&amp;VLOOKUP(MOD(MAX(MOD(RIGHT(TEXT(AG143,n0),2)-11,100),9),10),{0,"йка";1,"йки";4,"ек"},2)</f>
        <v>Ноль рублей 00 копеек</v>
      </c>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15"/>
      <c r="AM71" s="15"/>
      <c r="AN71" s="32"/>
      <c r="AO71" s="32"/>
      <c r="AP71" s="32"/>
      <c r="AQ71" s="32"/>
      <c r="AR71" s="32"/>
      <c r="AS71" s="32"/>
      <c r="AT71" s="32"/>
      <c r="AU71" s="32"/>
      <c r="AV71" s="32"/>
      <c r="AW71" s="32"/>
      <c r="AX71" s="32"/>
      <c r="AY71" s="32"/>
      <c r="AZ71" s="32">
        <v>4</v>
      </c>
      <c r="BA71" s="115" t="s">
        <v>272</v>
      </c>
      <c r="BB71" s="38" t="s">
        <v>93</v>
      </c>
      <c r="BC71" s="112">
        <v>366.72</v>
      </c>
      <c r="BE71" s="50" t="s">
        <v>138</v>
      </c>
      <c r="BF71" s="50" t="s">
        <v>224</v>
      </c>
      <c r="BG71" s="50" t="s">
        <v>220</v>
      </c>
      <c r="BH71" s="51"/>
    </row>
    <row r="72" spans="1:60" s="43" customFormat="1" ht="52.5" customHeight="1">
      <c r="A72" s="174" t="s">
        <v>41</v>
      </c>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19"/>
      <c r="AN72" s="32"/>
      <c r="AO72" s="32"/>
      <c r="AP72" s="32"/>
      <c r="AQ72" s="32"/>
      <c r="AR72" s="32"/>
      <c r="AS72" s="32"/>
      <c r="AT72" s="32"/>
      <c r="AU72" s="32"/>
      <c r="AV72" s="32"/>
      <c r="AW72" s="32"/>
      <c r="AX72" s="32"/>
      <c r="AY72" s="32"/>
      <c r="AZ72" s="32">
        <v>5</v>
      </c>
      <c r="BA72" s="115" t="s">
        <v>144</v>
      </c>
      <c r="BB72" s="38" t="s">
        <v>94</v>
      </c>
      <c r="BC72" s="112">
        <v>443.52</v>
      </c>
      <c r="BE72" s="47" t="s">
        <v>139</v>
      </c>
      <c r="BF72" s="46" t="s">
        <v>225</v>
      </c>
      <c r="BG72" s="46" t="s">
        <v>221</v>
      </c>
      <c r="BH72" s="51"/>
    </row>
    <row r="73" spans="1:60" s="43" customFormat="1" ht="78" customHeight="1">
      <c r="A73" s="174" t="s">
        <v>371</v>
      </c>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35"/>
      <c r="AN73" s="32"/>
      <c r="AO73" s="32"/>
      <c r="AP73" s="32"/>
      <c r="AQ73" s="32"/>
      <c r="AR73" s="32"/>
      <c r="AS73" s="32"/>
      <c r="AT73" s="32"/>
      <c r="AU73" s="32"/>
      <c r="AV73" s="32"/>
      <c r="AW73" s="32"/>
      <c r="AX73" s="32"/>
      <c r="AY73" s="32"/>
      <c r="AZ73" s="32">
        <v>6</v>
      </c>
      <c r="BA73" s="115" t="s">
        <v>145</v>
      </c>
      <c r="BB73" s="38" t="s">
        <v>95</v>
      </c>
      <c r="BC73" s="112">
        <v>539.52</v>
      </c>
      <c r="BE73" s="50" t="s">
        <v>140</v>
      </c>
      <c r="BF73" s="46" t="s">
        <v>226</v>
      </c>
      <c r="BG73" s="46" t="s">
        <v>233</v>
      </c>
      <c r="BH73" s="51"/>
    </row>
    <row r="74" spans="1:60" s="43" customFormat="1" ht="83.25" customHeight="1" hidden="1">
      <c r="A74" s="224" t="s">
        <v>355</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35"/>
      <c r="AN74" s="32"/>
      <c r="AO74" s="32"/>
      <c r="AP74" s="32"/>
      <c r="AQ74" s="32"/>
      <c r="AR74" s="32"/>
      <c r="AS74" s="32"/>
      <c r="AT74" s="32"/>
      <c r="AU74" s="32"/>
      <c r="AV74" s="32"/>
      <c r="AW74" s="32"/>
      <c r="AX74" s="32"/>
      <c r="AY74" s="32"/>
      <c r="AZ74" s="32">
        <v>7</v>
      </c>
      <c r="BA74" s="115" t="s">
        <v>146</v>
      </c>
      <c r="BB74" s="38" t="s">
        <v>96</v>
      </c>
      <c r="BC74" s="112">
        <v>687.36</v>
      </c>
      <c r="BE74" s="47" t="s">
        <v>141</v>
      </c>
      <c r="BF74" s="46" t="s">
        <v>227</v>
      </c>
      <c r="BG74" s="46" t="s">
        <v>234</v>
      </c>
      <c r="BH74" s="51"/>
    </row>
    <row r="75" spans="1:60" s="20" customFormat="1" ht="14.25" customHeight="1">
      <c r="A75" s="174" t="s">
        <v>42</v>
      </c>
      <c r="B75" s="174"/>
      <c r="C75" s="174"/>
      <c r="D75" s="174"/>
      <c r="E75" s="174"/>
      <c r="F75" s="174"/>
      <c r="G75" s="174"/>
      <c r="H75" s="174"/>
      <c r="I75" s="174"/>
      <c r="J75" s="174"/>
      <c r="K75" s="174"/>
      <c r="L75" s="17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9"/>
      <c r="AN75" s="32"/>
      <c r="AO75" s="32"/>
      <c r="AP75" s="32"/>
      <c r="AQ75" s="32"/>
      <c r="AR75" s="32"/>
      <c r="AS75" s="32"/>
      <c r="AT75" s="32"/>
      <c r="AU75" s="32"/>
      <c r="AV75" s="32"/>
      <c r="AW75" s="32"/>
      <c r="AX75" s="32"/>
      <c r="AY75" s="32"/>
      <c r="AZ75" s="32">
        <v>8</v>
      </c>
      <c r="BA75" s="115" t="s">
        <v>241</v>
      </c>
      <c r="BB75" s="38" t="s">
        <v>97</v>
      </c>
      <c r="BC75" s="112">
        <v>408.96</v>
      </c>
      <c r="BE75" s="36" t="s">
        <v>198</v>
      </c>
      <c r="BF75" s="36" t="s">
        <v>228</v>
      </c>
      <c r="BG75" s="36" t="s">
        <v>235</v>
      </c>
      <c r="BH75" s="37"/>
    </row>
    <row r="76" spans="1:105" s="53" customFormat="1" ht="15" customHeight="1">
      <c r="A76" s="181" t="s">
        <v>29</v>
      </c>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07"/>
      <c r="AN76" s="32"/>
      <c r="AO76" s="32"/>
      <c r="AP76" s="32"/>
      <c r="AQ76" s="32"/>
      <c r="AR76" s="32"/>
      <c r="AS76" s="32"/>
      <c r="AT76" s="32"/>
      <c r="AU76" s="32"/>
      <c r="AV76" s="32"/>
      <c r="AW76" s="32"/>
      <c r="AX76" s="32"/>
      <c r="AY76" s="32"/>
      <c r="AZ76" s="32">
        <v>9</v>
      </c>
      <c r="BA76" s="115" t="s">
        <v>147</v>
      </c>
      <c r="BB76" s="38" t="s">
        <v>98</v>
      </c>
      <c r="BC76" s="112">
        <v>481.92</v>
      </c>
      <c r="BD76" s="43"/>
      <c r="BE76" s="46" t="s">
        <v>199</v>
      </c>
      <c r="BF76" s="52" t="s">
        <v>229</v>
      </c>
      <c r="BG76" s="52" t="s">
        <v>236</v>
      </c>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row>
    <row r="77" spans="1:59" s="43" customFormat="1" ht="13.5" customHeight="1">
      <c r="A77" s="174" t="s">
        <v>356</v>
      </c>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54"/>
      <c r="AN77" s="32"/>
      <c r="AO77" s="32"/>
      <c r="AP77" s="32"/>
      <c r="AQ77" s="32"/>
      <c r="AR77" s="32"/>
      <c r="AS77" s="32"/>
      <c r="AT77" s="32"/>
      <c r="AU77" s="32"/>
      <c r="AV77" s="32"/>
      <c r="AW77" s="32"/>
      <c r="AX77" s="32"/>
      <c r="AY77" s="32"/>
      <c r="AZ77" s="32">
        <v>10</v>
      </c>
      <c r="BA77" s="115" t="s">
        <v>148</v>
      </c>
      <c r="BB77" s="38" t="s">
        <v>99</v>
      </c>
      <c r="BC77" s="112">
        <v>618.24</v>
      </c>
      <c r="BE77" s="46" t="s">
        <v>200</v>
      </c>
      <c r="BF77" s="52" t="s">
        <v>230</v>
      </c>
      <c r="BG77" s="52" t="s">
        <v>237</v>
      </c>
    </row>
    <row r="78" spans="1:59" s="43" customFormat="1" ht="14.25" customHeight="1">
      <c r="A78" s="174" t="s">
        <v>30</v>
      </c>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54"/>
      <c r="AN78" s="32"/>
      <c r="AO78" s="32"/>
      <c r="AP78" s="32"/>
      <c r="AQ78" s="32"/>
      <c r="AR78" s="32"/>
      <c r="AS78" s="32"/>
      <c r="AT78" s="32"/>
      <c r="AU78" s="32"/>
      <c r="AV78" s="32"/>
      <c r="AW78" s="32"/>
      <c r="AX78" s="32"/>
      <c r="AY78" s="32"/>
      <c r="AZ78" s="32">
        <v>11</v>
      </c>
      <c r="BA78" s="115" t="s">
        <v>149</v>
      </c>
      <c r="BB78" s="38" t="s">
        <v>100</v>
      </c>
      <c r="BC78" s="112">
        <v>725.76</v>
      </c>
      <c r="BE78" s="46" t="s">
        <v>201</v>
      </c>
      <c r="BF78" s="52" t="s">
        <v>231</v>
      </c>
      <c r="BG78" s="52" t="s">
        <v>238</v>
      </c>
    </row>
    <row r="79" spans="1:59" s="43" customFormat="1" ht="42" customHeight="1">
      <c r="A79" s="174" t="s">
        <v>357</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05"/>
      <c r="AN79" s="32"/>
      <c r="AO79" s="32"/>
      <c r="AP79" s="32"/>
      <c r="AQ79" s="32"/>
      <c r="AR79" s="32"/>
      <c r="AS79" s="32"/>
      <c r="AT79" s="32"/>
      <c r="AU79" s="32"/>
      <c r="AV79" s="32"/>
      <c r="AW79" s="32"/>
      <c r="AX79" s="32"/>
      <c r="AY79" s="32"/>
      <c r="AZ79" s="32">
        <v>12</v>
      </c>
      <c r="BA79" s="115" t="s">
        <v>150</v>
      </c>
      <c r="BB79" s="38" t="s">
        <v>101</v>
      </c>
      <c r="BC79" s="112">
        <v>447.36</v>
      </c>
      <c r="BE79" s="46" t="s">
        <v>247</v>
      </c>
      <c r="BF79" s="52" t="s">
        <v>232</v>
      </c>
      <c r="BG79" s="52" t="s">
        <v>239</v>
      </c>
    </row>
    <row r="80" spans="1:57" s="43" customFormat="1" ht="29.25" customHeight="1" hidden="1">
      <c r="A80" s="232" t="s">
        <v>358</v>
      </c>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35"/>
      <c r="AN80" s="32"/>
      <c r="AO80" s="32"/>
      <c r="AP80" s="32"/>
      <c r="AQ80" s="32"/>
      <c r="AR80" s="32"/>
      <c r="AS80" s="32"/>
      <c r="AT80" s="32"/>
      <c r="AU80" s="32"/>
      <c r="AV80" s="32"/>
      <c r="AW80" s="32"/>
      <c r="AX80" s="32"/>
      <c r="AY80" s="32"/>
      <c r="AZ80" s="32">
        <v>13</v>
      </c>
      <c r="BA80" s="115" t="s">
        <v>244</v>
      </c>
      <c r="BB80" s="38" t="s">
        <v>102</v>
      </c>
      <c r="BC80" s="112">
        <v>518.4</v>
      </c>
      <c r="BE80" s="46" t="s">
        <v>202</v>
      </c>
    </row>
    <row r="81" spans="1:105" s="43" customFormat="1" ht="25.5" customHeight="1">
      <c r="A81" s="221" t="s">
        <v>359</v>
      </c>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120"/>
      <c r="AN81" s="32"/>
      <c r="AO81" s="32"/>
      <c r="AP81" s="32"/>
      <c r="AQ81" s="32"/>
      <c r="AR81" s="32"/>
      <c r="AS81" s="32"/>
      <c r="AT81" s="32"/>
      <c r="AU81" s="32"/>
      <c r="AV81" s="32"/>
      <c r="AW81" s="32"/>
      <c r="AX81" s="32"/>
      <c r="AY81" s="32"/>
      <c r="AZ81" s="32">
        <v>14</v>
      </c>
      <c r="BA81" s="115" t="s">
        <v>151</v>
      </c>
      <c r="BB81" s="38" t="s">
        <v>103</v>
      </c>
      <c r="BC81" s="112">
        <v>624</v>
      </c>
      <c r="BD81" s="53"/>
      <c r="BE81" s="55" t="s">
        <v>246</v>
      </c>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row>
    <row r="82" spans="1:57" s="43" customFormat="1" ht="27.75" customHeight="1">
      <c r="A82" s="221" t="s">
        <v>370</v>
      </c>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120"/>
      <c r="AN82" s="32"/>
      <c r="AO82" s="32"/>
      <c r="AP82" s="32"/>
      <c r="AQ82" s="32"/>
      <c r="AR82" s="32"/>
      <c r="AS82" s="32"/>
      <c r="AT82" s="32"/>
      <c r="AU82" s="32"/>
      <c r="AV82" s="32"/>
      <c r="AW82" s="32"/>
      <c r="AX82" s="32"/>
      <c r="AY82" s="32"/>
      <c r="AZ82" s="32">
        <v>15</v>
      </c>
      <c r="BA82" s="115" t="s">
        <v>152</v>
      </c>
      <c r="BB82" s="38" t="s">
        <v>104</v>
      </c>
      <c r="BC82" s="112">
        <v>700.8</v>
      </c>
      <c r="BE82" s="52" t="s">
        <v>203</v>
      </c>
    </row>
    <row r="83" spans="1:57" s="43" customFormat="1" ht="25.5" customHeight="1" hidden="1">
      <c r="A83" s="232" t="s">
        <v>360</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35"/>
      <c r="AN83" s="32"/>
      <c r="AO83" s="32"/>
      <c r="AP83" s="32"/>
      <c r="AQ83" s="32"/>
      <c r="AR83" s="32"/>
      <c r="AS83" s="32"/>
      <c r="AT83" s="32"/>
      <c r="AU83" s="32"/>
      <c r="AV83" s="32"/>
      <c r="AW83" s="32"/>
      <c r="AX83" s="32"/>
      <c r="AY83" s="32"/>
      <c r="AZ83" s="32">
        <v>16</v>
      </c>
      <c r="BA83" s="115" t="s">
        <v>210</v>
      </c>
      <c r="BB83" s="38" t="s">
        <v>105</v>
      </c>
      <c r="BC83" s="112">
        <v>362.88</v>
      </c>
      <c r="BE83" s="52" t="s">
        <v>204</v>
      </c>
    </row>
    <row r="84" spans="1:57" s="43" customFormat="1" ht="89.25" customHeight="1">
      <c r="A84" s="174" t="s">
        <v>361</v>
      </c>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06"/>
      <c r="AN84" s="32"/>
      <c r="AO84" s="32"/>
      <c r="AP84" s="32"/>
      <c r="AQ84" s="32"/>
      <c r="AR84" s="32"/>
      <c r="AS84" s="32"/>
      <c r="AT84" s="32"/>
      <c r="AU84" s="32"/>
      <c r="AV84" s="32"/>
      <c r="AW84" s="32"/>
      <c r="AX84" s="32"/>
      <c r="AY84" s="32"/>
      <c r="AZ84" s="32">
        <v>17</v>
      </c>
      <c r="BA84" s="115" t="s">
        <v>181</v>
      </c>
      <c r="BB84" s="113" t="s">
        <v>197</v>
      </c>
      <c r="BC84" s="112">
        <v>349.44</v>
      </c>
      <c r="BE84" s="52" t="s">
        <v>205</v>
      </c>
    </row>
    <row r="85" spans="1:57" s="43" customFormat="1" ht="41.25" customHeight="1">
      <c r="A85" s="221" t="s">
        <v>78</v>
      </c>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106"/>
      <c r="AN85" s="32"/>
      <c r="AO85" s="32"/>
      <c r="AP85" s="32"/>
      <c r="AQ85" s="32"/>
      <c r="AR85" s="32"/>
      <c r="AS85" s="32"/>
      <c r="AT85" s="32"/>
      <c r="AU85" s="32"/>
      <c r="AV85" s="32"/>
      <c r="AW85" s="32"/>
      <c r="AX85" s="32"/>
      <c r="AY85" s="32"/>
      <c r="AZ85" s="32">
        <v>18</v>
      </c>
      <c r="BA85" s="115" t="s">
        <v>168</v>
      </c>
      <c r="BB85" s="113" t="s">
        <v>182</v>
      </c>
      <c r="BC85" s="112">
        <v>364.8</v>
      </c>
      <c r="BE85" s="52" t="s">
        <v>206</v>
      </c>
    </row>
    <row r="86" spans="1:105" s="56" customFormat="1" ht="44.25" customHeight="1" hidden="1">
      <c r="A86" s="231" t="s">
        <v>78</v>
      </c>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106"/>
      <c r="AN86" s="32"/>
      <c r="AO86" s="32"/>
      <c r="AP86" s="32"/>
      <c r="AQ86" s="32"/>
      <c r="AR86" s="32"/>
      <c r="AS86" s="32"/>
      <c r="AT86" s="32"/>
      <c r="AU86" s="32"/>
      <c r="AV86" s="32"/>
      <c r="AW86" s="32"/>
      <c r="AX86" s="32"/>
      <c r="AY86" s="32"/>
      <c r="AZ86" s="32">
        <v>19</v>
      </c>
      <c r="BA86" s="115" t="s">
        <v>169</v>
      </c>
      <c r="BB86" s="113" t="s">
        <v>183</v>
      </c>
      <c r="BC86" s="112">
        <v>376.32</v>
      </c>
      <c r="BD86" s="43"/>
      <c r="BE86" s="52" t="s">
        <v>207</v>
      </c>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row>
    <row r="87" spans="1:57" s="43" customFormat="1" ht="104.25" customHeight="1">
      <c r="A87" s="221" t="s">
        <v>362</v>
      </c>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106"/>
      <c r="AN87" s="32"/>
      <c r="AO87" s="32"/>
      <c r="AP87" s="32"/>
      <c r="AQ87" s="32"/>
      <c r="AR87" s="32"/>
      <c r="AS87" s="32"/>
      <c r="AT87" s="32"/>
      <c r="AU87" s="32"/>
      <c r="AV87" s="32"/>
      <c r="AW87" s="32"/>
      <c r="AX87" s="32"/>
      <c r="AY87" s="32"/>
      <c r="AZ87" s="32">
        <v>20</v>
      </c>
      <c r="BA87" s="115" t="s">
        <v>170</v>
      </c>
      <c r="BB87" s="113" t="s">
        <v>184</v>
      </c>
      <c r="BC87" s="112">
        <v>366.72</v>
      </c>
      <c r="BE87" s="52" t="s">
        <v>208</v>
      </c>
    </row>
    <row r="88" spans="1:57" s="43" customFormat="1" ht="27" customHeight="1">
      <c r="A88" s="174" t="s">
        <v>363</v>
      </c>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06"/>
      <c r="AN88" s="32"/>
      <c r="AO88" s="32"/>
      <c r="AP88" s="32"/>
      <c r="AQ88" s="32"/>
      <c r="AR88" s="32"/>
      <c r="AS88" s="32"/>
      <c r="AT88" s="32"/>
      <c r="AU88" s="32"/>
      <c r="AV88" s="32"/>
      <c r="AW88" s="32"/>
      <c r="AX88" s="32"/>
      <c r="AY88" s="32"/>
      <c r="AZ88" s="32">
        <v>21</v>
      </c>
      <c r="BA88" s="115" t="s">
        <v>245</v>
      </c>
      <c r="BB88" s="113" t="s">
        <v>185</v>
      </c>
      <c r="BC88" s="112">
        <v>370.56</v>
      </c>
      <c r="BE88" s="52" t="s">
        <v>215</v>
      </c>
    </row>
    <row r="89" spans="1:57" s="43" customFormat="1" ht="27" customHeight="1" hidden="1">
      <c r="A89" s="232" t="s">
        <v>364</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106"/>
      <c r="AN89" s="32"/>
      <c r="AO89" s="32"/>
      <c r="AP89" s="32"/>
      <c r="AQ89" s="32"/>
      <c r="AR89" s="32"/>
      <c r="AS89" s="32"/>
      <c r="AT89" s="32"/>
      <c r="AU89" s="32"/>
      <c r="AV89" s="32"/>
      <c r="AW89" s="32"/>
      <c r="AX89" s="32"/>
      <c r="AY89" s="32"/>
      <c r="AZ89" s="32">
        <v>22</v>
      </c>
      <c r="BA89" s="115" t="s">
        <v>171</v>
      </c>
      <c r="BB89" s="113" t="s">
        <v>186</v>
      </c>
      <c r="BC89" s="112">
        <v>499.2</v>
      </c>
      <c r="BE89" s="57"/>
    </row>
    <row r="90" spans="1:57" s="43" customFormat="1" ht="242.25" customHeight="1">
      <c r="A90" s="174" t="s">
        <v>365</v>
      </c>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5"/>
      <c r="AN90" s="32"/>
      <c r="AO90" s="32"/>
      <c r="AP90" s="32"/>
      <c r="AQ90" s="32"/>
      <c r="AR90" s="32"/>
      <c r="AS90" s="32"/>
      <c r="AT90" s="32"/>
      <c r="AU90" s="32"/>
      <c r="AV90" s="32"/>
      <c r="AW90" s="32"/>
      <c r="AX90" s="32"/>
      <c r="AY90" s="32"/>
      <c r="AZ90" s="32">
        <v>23</v>
      </c>
      <c r="BA90" s="117" t="s">
        <v>248</v>
      </c>
      <c r="BB90" s="113" t="s">
        <v>187</v>
      </c>
      <c r="BC90" s="112">
        <v>554.88</v>
      </c>
      <c r="BE90" s="46"/>
    </row>
    <row r="91" spans="1:105" s="43" customFormat="1" ht="12" customHeight="1">
      <c r="A91" s="163" t="s">
        <v>31</v>
      </c>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5"/>
      <c r="AN91" s="32"/>
      <c r="AO91" s="32"/>
      <c r="AP91" s="32"/>
      <c r="AQ91" s="32"/>
      <c r="AR91" s="32"/>
      <c r="AS91" s="32"/>
      <c r="AT91" s="32"/>
      <c r="AU91" s="32"/>
      <c r="AV91" s="32"/>
      <c r="AW91" s="32"/>
      <c r="AX91" s="32"/>
      <c r="AY91" s="32"/>
      <c r="AZ91" s="32">
        <v>24</v>
      </c>
      <c r="BA91" s="115" t="s">
        <v>172</v>
      </c>
      <c r="BB91" s="113" t="s">
        <v>188</v>
      </c>
      <c r="BC91" s="112">
        <v>388.8</v>
      </c>
      <c r="BD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row>
    <row r="92" spans="1:55" s="43" customFormat="1" ht="75" customHeight="1">
      <c r="A92" s="174" t="s">
        <v>368</v>
      </c>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5"/>
      <c r="AN92" s="32"/>
      <c r="AO92" s="32"/>
      <c r="AP92" s="32"/>
      <c r="AQ92" s="32"/>
      <c r="AR92" s="32"/>
      <c r="AS92" s="32"/>
      <c r="AT92" s="32"/>
      <c r="AU92" s="32"/>
      <c r="AV92" s="32"/>
      <c r="AW92" s="32"/>
      <c r="AX92" s="32"/>
      <c r="AY92" s="32"/>
      <c r="AZ92" s="32">
        <v>25</v>
      </c>
      <c r="BA92" s="115" t="s">
        <v>173</v>
      </c>
      <c r="BB92" s="113" t="s">
        <v>189</v>
      </c>
      <c r="BC92" s="112">
        <v>432</v>
      </c>
    </row>
    <row r="93" spans="1:55" s="43" customFormat="1" ht="12" customHeight="1">
      <c r="A93" s="181" t="s">
        <v>32</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5"/>
      <c r="AN93" s="32"/>
      <c r="AO93" s="32"/>
      <c r="AP93" s="32"/>
      <c r="AQ93" s="32"/>
      <c r="AR93" s="32"/>
      <c r="AS93" s="32"/>
      <c r="AT93" s="32"/>
      <c r="AU93" s="32"/>
      <c r="AV93" s="32"/>
      <c r="AW93" s="32"/>
      <c r="AX93" s="32"/>
      <c r="AY93" s="32"/>
      <c r="AZ93" s="32">
        <v>26</v>
      </c>
      <c r="BA93" s="115" t="s">
        <v>174</v>
      </c>
      <c r="BB93" s="113" t="s">
        <v>190</v>
      </c>
      <c r="BC93" s="112">
        <v>599.04</v>
      </c>
    </row>
    <row r="94" spans="1:105" s="42" customFormat="1" ht="195.75" customHeight="1">
      <c r="A94" s="174" t="s">
        <v>366</v>
      </c>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5"/>
      <c r="AN94" s="32"/>
      <c r="AO94" s="32"/>
      <c r="AP94" s="32"/>
      <c r="AQ94" s="32"/>
      <c r="AR94" s="32"/>
      <c r="AS94" s="32"/>
      <c r="AT94" s="32"/>
      <c r="AU94" s="32"/>
      <c r="AV94" s="32"/>
      <c r="AW94" s="32"/>
      <c r="AX94" s="32"/>
      <c r="AY94" s="32"/>
      <c r="AZ94" s="32">
        <v>27</v>
      </c>
      <c r="BA94" s="115" t="s">
        <v>175</v>
      </c>
      <c r="BB94" s="113" t="s">
        <v>191</v>
      </c>
      <c r="BC94" s="112">
        <v>662.4</v>
      </c>
      <c r="BD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row>
    <row r="95" spans="1:105" s="42" customFormat="1" ht="19.5" customHeight="1">
      <c r="A95" s="163" t="s">
        <v>33</v>
      </c>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5"/>
      <c r="AN95" s="32"/>
      <c r="AO95" s="32"/>
      <c r="AP95" s="32"/>
      <c r="AQ95" s="32"/>
      <c r="AR95" s="32"/>
      <c r="AS95" s="32"/>
      <c r="AT95" s="32"/>
      <c r="AU95" s="32"/>
      <c r="AV95" s="32"/>
      <c r="AW95" s="32"/>
      <c r="AX95" s="32"/>
      <c r="AY95" s="32"/>
      <c r="AZ95" s="32">
        <v>28</v>
      </c>
      <c r="BA95" s="115" t="s">
        <v>176</v>
      </c>
      <c r="BB95" s="113" t="s">
        <v>192</v>
      </c>
      <c r="BC95" s="112">
        <v>401.28</v>
      </c>
      <c r="BD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row>
    <row r="96" spans="1:105" s="42" customFormat="1" ht="12" customHeight="1">
      <c r="A96" s="226" t="s">
        <v>35</v>
      </c>
      <c r="B96" s="226"/>
      <c r="C96" s="226"/>
      <c r="D96" s="226"/>
      <c r="E96" s="226"/>
      <c r="F96" s="226"/>
      <c r="G96" s="226"/>
      <c r="H96" s="226"/>
      <c r="I96" s="226"/>
      <c r="J96" s="226"/>
      <c r="K96" s="226"/>
      <c r="L96" s="226"/>
      <c r="M96" s="226"/>
      <c r="N96" s="226"/>
      <c r="O96" s="226"/>
      <c r="P96" s="226"/>
      <c r="Q96" s="226"/>
      <c r="R96" s="226"/>
      <c r="S96" s="226"/>
      <c r="T96" s="226" t="s">
        <v>34</v>
      </c>
      <c r="U96" s="226"/>
      <c r="V96" s="226"/>
      <c r="W96" s="226"/>
      <c r="X96" s="226"/>
      <c r="Y96" s="226"/>
      <c r="Z96" s="226"/>
      <c r="AA96" s="226"/>
      <c r="AB96" s="226"/>
      <c r="AC96" s="226"/>
      <c r="AD96" s="226"/>
      <c r="AE96" s="226"/>
      <c r="AF96" s="226"/>
      <c r="AG96" s="226"/>
      <c r="AH96" s="226"/>
      <c r="AI96" s="226"/>
      <c r="AJ96" s="226"/>
      <c r="AK96" s="226"/>
      <c r="AL96" s="226"/>
      <c r="AM96" s="15"/>
      <c r="AN96" s="32"/>
      <c r="AO96" s="32"/>
      <c r="AP96" s="32"/>
      <c r="AQ96" s="32"/>
      <c r="AR96" s="32"/>
      <c r="AS96" s="32"/>
      <c r="AT96" s="32"/>
      <c r="AU96" s="32"/>
      <c r="AV96" s="32"/>
      <c r="AW96" s="32"/>
      <c r="AX96" s="32"/>
      <c r="AY96" s="32"/>
      <c r="AZ96" s="32">
        <v>29</v>
      </c>
      <c r="BA96" s="115" t="s">
        <v>177</v>
      </c>
      <c r="BB96" s="113" t="s">
        <v>193</v>
      </c>
      <c r="BC96" s="112">
        <v>485.76</v>
      </c>
      <c r="BD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row>
    <row r="97" spans="1:55" ht="23.25" customHeight="1">
      <c r="A97" s="165">
        <f>A48</f>
        <v>0</v>
      </c>
      <c r="B97" s="165"/>
      <c r="C97" s="165"/>
      <c r="D97" s="165"/>
      <c r="E97" s="165"/>
      <c r="F97" s="165"/>
      <c r="G97" s="165"/>
      <c r="H97" s="165"/>
      <c r="I97" s="165"/>
      <c r="J97" s="165"/>
      <c r="K97" s="165"/>
      <c r="L97" s="165"/>
      <c r="M97" s="165"/>
      <c r="N97" s="165"/>
      <c r="O97" s="165"/>
      <c r="P97" s="165"/>
      <c r="Q97" s="165"/>
      <c r="R97" s="24"/>
      <c r="S97" s="94"/>
      <c r="T97" s="165" t="str">
        <f>VLOOKUP($W$6,$BA$2:$BG$29,2,0)</f>
        <v>Витебское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U97" s="165"/>
      <c r="V97" s="165"/>
      <c r="W97" s="165"/>
      <c r="X97" s="165"/>
      <c r="Y97" s="165"/>
      <c r="Z97" s="165"/>
      <c r="AA97" s="165"/>
      <c r="AB97" s="165"/>
      <c r="AC97" s="165"/>
      <c r="AD97" s="165"/>
      <c r="AE97" s="165"/>
      <c r="AF97" s="165"/>
      <c r="AG97" s="165"/>
      <c r="AH97" s="165"/>
      <c r="AI97" s="165"/>
      <c r="AJ97" s="165"/>
      <c r="AK97" s="165"/>
      <c r="AL97" s="165"/>
      <c r="AM97" s="35"/>
      <c r="AN97" s="32"/>
      <c r="AO97" s="32"/>
      <c r="AP97" s="32"/>
      <c r="AQ97" s="32"/>
      <c r="AR97" s="32"/>
      <c r="AS97" s="32"/>
      <c r="AT97" s="32"/>
      <c r="AU97" s="32"/>
      <c r="AV97" s="32"/>
      <c r="AW97" s="32"/>
      <c r="AX97" s="32"/>
      <c r="AY97" s="32"/>
      <c r="AZ97" s="32">
        <v>30</v>
      </c>
      <c r="BA97" s="115" t="s">
        <v>178</v>
      </c>
      <c r="BB97" s="113" t="s">
        <v>194</v>
      </c>
      <c r="BC97" s="112">
        <v>543.36</v>
      </c>
    </row>
    <row r="98" spans="1:105" ht="9.75" customHeight="1">
      <c r="A98" s="159" t="s">
        <v>43</v>
      </c>
      <c r="B98" s="159"/>
      <c r="C98" s="159"/>
      <c r="D98" s="159"/>
      <c r="E98" s="159"/>
      <c r="F98" s="159"/>
      <c r="G98" s="159"/>
      <c r="H98" s="159"/>
      <c r="I98" s="159"/>
      <c r="J98" s="159"/>
      <c r="K98" s="159"/>
      <c r="L98" s="34"/>
      <c r="M98" s="34"/>
      <c r="N98" s="34"/>
      <c r="O98" s="34"/>
      <c r="P98" s="34"/>
      <c r="Q98" s="34"/>
      <c r="R98" s="22"/>
      <c r="S98" s="94"/>
      <c r="T98" s="165"/>
      <c r="U98" s="165"/>
      <c r="V98" s="165"/>
      <c r="W98" s="165"/>
      <c r="X98" s="165"/>
      <c r="Y98" s="165"/>
      <c r="Z98" s="165"/>
      <c r="AA98" s="165"/>
      <c r="AB98" s="165"/>
      <c r="AC98" s="165"/>
      <c r="AD98" s="165"/>
      <c r="AE98" s="165"/>
      <c r="AF98" s="165"/>
      <c r="AG98" s="165"/>
      <c r="AH98" s="165"/>
      <c r="AI98" s="165"/>
      <c r="AJ98" s="165"/>
      <c r="AK98" s="165"/>
      <c r="AL98" s="165"/>
      <c r="AM98" s="35"/>
      <c r="AN98" s="32"/>
      <c r="AO98" s="32"/>
      <c r="AP98" s="32"/>
      <c r="AQ98" s="32"/>
      <c r="AR98" s="32"/>
      <c r="AS98" s="32"/>
      <c r="AT98" s="32"/>
      <c r="AU98" s="32"/>
      <c r="AV98" s="32"/>
      <c r="AW98" s="32"/>
      <c r="AX98" s="32"/>
      <c r="AY98" s="32"/>
      <c r="AZ98" s="32">
        <v>31</v>
      </c>
      <c r="BA98" s="115" t="s">
        <v>179</v>
      </c>
      <c r="BB98" s="113" t="s">
        <v>195</v>
      </c>
      <c r="BC98" s="112">
        <v>635.52</v>
      </c>
      <c r="BD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row>
    <row r="99" spans="1:55" ht="12.75" customHeight="1">
      <c r="A99" s="180" t="s">
        <v>38</v>
      </c>
      <c r="B99" s="180"/>
      <c r="C99" s="180"/>
      <c r="D99" s="180"/>
      <c r="E99" s="180"/>
      <c r="F99" s="180"/>
      <c r="G99" s="180"/>
      <c r="H99" s="180"/>
      <c r="I99" s="180"/>
      <c r="J99" s="180"/>
      <c r="K99" s="180"/>
      <c r="L99" s="180"/>
      <c r="M99" s="180"/>
      <c r="N99" s="180"/>
      <c r="O99" s="180"/>
      <c r="P99" s="180"/>
      <c r="Q99" s="180"/>
      <c r="R99" s="22"/>
      <c r="S99" s="94"/>
      <c r="T99" s="165"/>
      <c r="U99" s="165"/>
      <c r="V99" s="165"/>
      <c r="W99" s="165"/>
      <c r="X99" s="165"/>
      <c r="Y99" s="165"/>
      <c r="Z99" s="165"/>
      <c r="AA99" s="165"/>
      <c r="AB99" s="165"/>
      <c r="AC99" s="165"/>
      <c r="AD99" s="165"/>
      <c r="AE99" s="165"/>
      <c r="AF99" s="165"/>
      <c r="AG99" s="165"/>
      <c r="AH99" s="165"/>
      <c r="AI99" s="165"/>
      <c r="AJ99" s="165"/>
      <c r="AK99" s="165"/>
      <c r="AL99" s="165"/>
      <c r="AM99" s="35"/>
      <c r="AN99" s="32"/>
      <c r="AO99" s="32"/>
      <c r="AP99" s="32"/>
      <c r="AQ99" s="32"/>
      <c r="AR99" s="32"/>
      <c r="AS99" s="32"/>
      <c r="AT99" s="32"/>
      <c r="AU99" s="32"/>
      <c r="AV99" s="32"/>
      <c r="AW99" s="32"/>
      <c r="AX99" s="32"/>
      <c r="AY99" s="32"/>
      <c r="AZ99" s="32">
        <v>32</v>
      </c>
      <c r="BA99" s="115" t="s">
        <v>180</v>
      </c>
      <c r="BB99" s="113" t="s">
        <v>196</v>
      </c>
      <c r="BC99" s="112">
        <v>347.52</v>
      </c>
    </row>
    <row r="100" spans="1:55" ht="27" customHeight="1">
      <c r="A100" s="165">
        <f>B30</f>
        <v>0</v>
      </c>
      <c r="B100" s="165"/>
      <c r="C100" s="165"/>
      <c r="D100" s="165"/>
      <c r="E100" s="165"/>
      <c r="F100" s="165"/>
      <c r="G100" s="165"/>
      <c r="H100" s="165"/>
      <c r="I100" s="165"/>
      <c r="J100" s="165"/>
      <c r="K100" s="165"/>
      <c r="L100" s="165"/>
      <c r="M100" s="165"/>
      <c r="N100" s="165"/>
      <c r="O100" s="165"/>
      <c r="P100" s="165"/>
      <c r="Q100" s="165"/>
      <c r="R100" s="22"/>
      <c r="S100" s="94"/>
      <c r="T100" s="165"/>
      <c r="U100" s="165"/>
      <c r="V100" s="165"/>
      <c r="W100" s="165"/>
      <c r="X100" s="165"/>
      <c r="Y100" s="165"/>
      <c r="Z100" s="165"/>
      <c r="AA100" s="165"/>
      <c r="AB100" s="165"/>
      <c r="AC100" s="165"/>
      <c r="AD100" s="165"/>
      <c r="AE100" s="165"/>
      <c r="AF100" s="165"/>
      <c r="AG100" s="165"/>
      <c r="AH100" s="165"/>
      <c r="AI100" s="165"/>
      <c r="AJ100" s="165"/>
      <c r="AK100" s="165"/>
      <c r="AL100" s="165"/>
      <c r="AM100" s="35"/>
      <c r="AN100" s="32"/>
      <c r="AO100" s="32"/>
      <c r="AP100" s="32"/>
      <c r="AQ100" s="32"/>
      <c r="AR100" s="32"/>
      <c r="AS100" s="32"/>
      <c r="AT100" s="32"/>
      <c r="AU100" s="32"/>
      <c r="AV100" s="32"/>
      <c r="AW100" s="32"/>
      <c r="AX100" s="32"/>
      <c r="AY100" s="32"/>
      <c r="AZ100" s="32">
        <v>33</v>
      </c>
      <c r="BA100" s="115" t="s">
        <v>153</v>
      </c>
      <c r="BB100" s="38" t="s">
        <v>118</v>
      </c>
      <c r="BC100" s="112">
        <v>147.84</v>
      </c>
    </row>
    <row r="101" spans="1:55" ht="13.5" customHeight="1">
      <c r="A101" s="180" t="s">
        <v>40</v>
      </c>
      <c r="B101" s="180"/>
      <c r="C101" s="180"/>
      <c r="D101" s="180"/>
      <c r="E101" s="180"/>
      <c r="F101" s="180"/>
      <c r="G101" s="180"/>
      <c r="H101" s="180"/>
      <c r="I101" s="180"/>
      <c r="J101" s="180"/>
      <c r="K101" s="180"/>
      <c r="L101" s="180"/>
      <c r="M101" s="180"/>
      <c r="N101" s="180"/>
      <c r="O101" s="180"/>
      <c r="P101" s="180"/>
      <c r="Q101" s="180"/>
      <c r="R101" s="25"/>
      <c r="S101" s="94"/>
      <c r="T101" s="165"/>
      <c r="U101" s="165"/>
      <c r="V101" s="165"/>
      <c r="W101" s="165"/>
      <c r="X101" s="165"/>
      <c r="Y101" s="165"/>
      <c r="Z101" s="165"/>
      <c r="AA101" s="165"/>
      <c r="AB101" s="165"/>
      <c r="AC101" s="165"/>
      <c r="AD101" s="165"/>
      <c r="AE101" s="165"/>
      <c r="AF101" s="165"/>
      <c r="AG101" s="165"/>
      <c r="AH101" s="165"/>
      <c r="AI101" s="165"/>
      <c r="AJ101" s="165"/>
      <c r="AK101" s="165"/>
      <c r="AL101" s="165"/>
      <c r="AM101" s="35"/>
      <c r="AN101" s="32"/>
      <c r="AO101" s="32"/>
      <c r="AP101" s="32"/>
      <c r="AQ101" s="32"/>
      <c r="AR101" s="32"/>
      <c r="AS101" s="32"/>
      <c r="AT101" s="32"/>
      <c r="AU101" s="32"/>
      <c r="AV101" s="32"/>
      <c r="AW101" s="32"/>
      <c r="AX101" s="32"/>
      <c r="AY101" s="32"/>
      <c r="AZ101" s="32">
        <v>34</v>
      </c>
      <c r="BA101" s="115" t="s">
        <v>154</v>
      </c>
      <c r="BB101" s="38" t="s">
        <v>119</v>
      </c>
      <c r="BC101" s="112">
        <v>153.6</v>
      </c>
    </row>
    <row r="102" spans="1:105" s="30" customFormat="1" ht="18.75" customHeight="1">
      <c r="A102" s="165">
        <f>B32</f>
        <v>0</v>
      </c>
      <c r="B102" s="165"/>
      <c r="C102" s="165"/>
      <c r="D102" s="165"/>
      <c r="E102" s="165"/>
      <c r="F102" s="165"/>
      <c r="G102" s="165"/>
      <c r="H102" s="165"/>
      <c r="I102" s="165"/>
      <c r="J102" s="165"/>
      <c r="K102" s="165"/>
      <c r="L102" s="165"/>
      <c r="M102" s="165"/>
      <c r="N102" s="165"/>
      <c r="O102" s="165"/>
      <c r="P102" s="165"/>
      <c r="Q102" s="165"/>
      <c r="R102" s="29"/>
      <c r="S102" s="35"/>
      <c r="T102" s="165"/>
      <c r="U102" s="165"/>
      <c r="V102" s="165"/>
      <c r="W102" s="165"/>
      <c r="X102" s="165"/>
      <c r="Y102" s="165"/>
      <c r="Z102" s="165"/>
      <c r="AA102" s="165"/>
      <c r="AB102" s="165"/>
      <c r="AC102" s="165"/>
      <c r="AD102" s="165"/>
      <c r="AE102" s="165"/>
      <c r="AF102" s="165"/>
      <c r="AG102" s="165"/>
      <c r="AH102" s="165"/>
      <c r="AI102" s="165"/>
      <c r="AJ102" s="165"/>
      <c r="AK102" s="165"/>
      <c r="AL102" s="165"/>
      <c r="AM102" s="35"/>
      <c r="AN102" s="32"/>
      <c r="AO102" s="32"/>
      <c r="AP102" s="32"/>
      <c r="AQ102" s="32"/>
      <c r="AR102" s="32"/>
      <c r="AS102" s="32"/>
      <c r="AT102" s="32"/>
      <c r="AU102" s="32"/>
      <c r="AV102" s="32"/>
      <c r="AW102" s="32"/>
      <c r="AX102" s="32"/>
      <c r="AY102" s="32"/>
      <c r="AZ102" s="32">
        <v>35</v>
      </c>
      <c r="BA102" s="115" t="s">
        <v>155</v>
      </c>
      <c r="BB102" s="38" t="s">
        <v>120</v>
      </c>
      <c r="BC102" s="112">
        <v>168</v>
      </c>
      <c r="BD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row>
    <row r="103" spans="1:55" ht="14.25" customHeight="1">
      <c r="A103" s="165"/>
      <c r="B103" s="165"/>
      <c r="C103" s="165"/>
      <c r="D103" s="165"/>
      <c r="E103" s="165"/>
      <c r="F103" s="165"/>
      <c r="G103" s="165"/>
      <c r="H103" s="165"/>
      <c r="I103" s="165"/>
      <c r="J103" s="165"/>
      <c r="K103" s="165"/>
      <c r="L103" s="165"/>
      <c r="M103" s="165"/>
      <c r="N103" s="165"/>
      <c r="O103" s="165"/>
      <c r="P103" s="165"/>
      <c r="Q103" s="165"/>
      <c r="R103" s="22"/>
      <c r="S103" s="94"/>
      <c r="T103" s="165"/>
      <c r="U103" s="165"/>
      <c r="V103" s="165"/>
      <c r="W103" s="165"/>
      <c r="X103" s="165"/>
      <c r="Y103" s="165"/>
      <c r="Z103" s="165"/>
      <c r="AA103" s="165"/>
      <c r="AB103" s="165"/>
      <c r="AC103" s="165"/>
      <c r="AD103" s="165"/>
      <c r="AE103" s="165"/>
      <c r="AF103" s="165"/>
      <c r="AG103" s="165"/>
      <c r="AH103" s="165"/>
      <c r="AI103" s="165"/>
      <c r="AJ103" s="165"/>
      <c r="AK103" s="165"/>
      <c r="AL103" s="165"/>
      <c r="AM103" s="35"/>
      <c r="AN103" s="32"/>
      <c r="AO103" s="32"/>
      <c r="AP103" s="32"/>
      <c r="AQ103" s="32"/>
      <c r="AR103" s="32"/>
      <c r="AS103" s="32"/>
      <c r="AT103" s="32"/>
      <c r="AU103" s="32"/>
      <c r="AV103" s="32"/>
      <c r="AW103" s="32"/>
      <c r="AX103" s="32"/>
      <c r="AY103" s="32"/>
      <c r="AZ103" s="32">
        <v>36</v>
      </c>
      <c r="BA103" s="115" t="s">
        <v>156</v>
      </c>
      <c r="BB103" s="38" t="s">
        <v>121</v>
      </c>
      <c r="BC103" s="112">
        <v>149.76</v>
      </c>
    </row>
    <row r="104" spans="1:55" ht="13.5" customHeight="1">
      <c r="A104" s="165"/>
      <c r="B104" s="165"/>
      <c r="C104" s="165"/>
      <c r="D104" s="165"/>
      <c r="E104" s="165"/>
      <c r="F104" s="165"/>
      <c r="G104" s="165"/>
      <c r="H104" s="165"/>
      <c r="I104" s="165"/>
      <c r="J104" s="165"/>
      <c r="K104" s="165"/>
      <c r="L104" s="165"/>
      <c r="M104" s="165"/>
      <c r="N104" s="165"/>
      <c r="O104" s="165"/>
      <c r="P104" s="165"/>
      <c r="Q104" s="165"/>
      <c r="R104" s="22"/>
      <c r="S104" s="94"/>
      <c r="T104" s="165"/>
      <c r="U104" s="165"/>
      <c r="V104" s="165"/>
      <c r="W104" s="165"/>
      <c r="X104" s="165"/>
      <c r="Y104" s="165"/>
      <c r="Z104" s="165"/>
      <c r="AA104" s="165"/>
      <c r="AB104" s="165"/>
      <c r="AC104" s="165"/>
      <c r="AD104" s="165"/>
      <c r="AE104" s="165"/>
      <c r="AF104" s="165"/>
      <c r="AG104" s="165"/>
      <c r="AH104" s="165"/>
      <c r="AI104" s="165"/>
      <c r="AJ104" s="165"/>
      <c r="AK104" s="165"/>
      <c r="AL104" s="165"/>
      <c r="AM104" s="35"/>
      <c r="AN104" s="32"/>
      <c r="AO104" s="32"/>
      <c r="AP104" s="32"/>
      <c r="AQ104" s="32"/>
      <c r="AR104" s="32"/>
      <c r="AS104" s="32"/>
      <c r="AT104" s="32"/>
      <c r="AU104" s="32"/>
      <c r="AV104" s="32"/>
      <c r="AW104" s="32"/>
      <c r="AX104" s="32"/>
      <c r="AY104" s="32"/>
      <c r="AZ104" s="32">
        <v>37</v>
      </c>
      <c r="BA104" s="115" t="s">
        <v>157</v>
      </c>
      <c r="BB104" s="38" t="s">
        <v>122</v>
      </c>
      <c r="BC104" s="112">
        <v>178.56</v>
      </c>
    </row>
    <row r="105" spans="1:55" ht="8.25" customHeight="1">
      <c r="A105" s="165"/>
      <c r="B105" s="165"/>
      <c r="C105" s="165"/>
      <c r="D105" s="165"/>
      <c r="E105" s="165"/>
      <c r="F105" s="165"/>
      <c r="G105" s="165"/>
      <c r="H105" s="165"/>
      <c r="I105" s="165"/>
      <c r="J105" s="165"/>
      <c r="K105" s="165"/>
      <c r="L105" s="165"/>
      <c r="M105" s="165"/>
      <c r="N105" s="165"/>
      <c r="O105" s="165"/>
      <c r="P105" s="165"/>
      <c r="Q105" s="165"/>
      <c r="R105" s="22"/>
      <c r="S105" s="94"/>
      <c r="T105" s="165"/>
      <c r="U105" s="165"/>
      <c r="V105" s="165"/>
      <c r="W105" s="165"/>
      <c r="X105" s="165"/>
      <c r="Y105" s="165"/>
      <c r="Z105" s="165"/>
      <c r="AA105" s="165"/>
      <c r="AB105" s="165"/>
      <c r="AC105" s="165"/>
      <c r="AD105" s="165"/>
      <c r="AE105" s="165"/>
      <c r="AF105" s="165"/>
      <c r="AG105" s="165"/>
      <c r="AH105" s="165"/>
      <c r="AI105" s="165"/>
      <c r="AJ105" s="165"/>
      <c r="AK105" s="165"/>
      <c r="AL105" s="165"/>
      <c r="AM105" s="35"/>
      <c r="AN105" s="32"/>
      <c r="AO105" s="32"/>
      <c r="AP105" s="32"/>
      <c r="AQ105" s="32"/>
      <c r="AR105" s="32"/>
      <c r="AS105" s="32"/>
      <c r="AT105" s="32"/>
      <c r="AU105" s="32"/>
      <c r="AV105" s="32"/>
      <c r="AW105" s="32"/>
      <c r="AX105" s="32"/>
      <c r="AY105" s="32"/>
      <c r="AZ105" s="32">
        <v>38</v>
      </c>
      <c r="BA105" s="115" t="s">
        <v>158</v>
      </c>
      <c r="BB105" s="38" t="s">
        <v>123</v>
      </c>
      <c r="BC105" s="112">
        <v>222.72</v>
      </c>
    </row>
    <row r="106" spans="1:55" ht="10.5" customHeight="1">
      <c r="A106" s="165"/>
      <c r="B106" s="165"/>
      <c r="C106" s="165"/>
      <c r="D106" s="165"/>
      <c r="E106" s="165"/>
      <c r="F106" s="165"/>
      <c r="G106" s="165"/>
      <c r="H106" s="165"/>
      <c r="I106" s="165"/>
      <c r="J106" s="165"/>
      <c r="K106" s="165"/>
      <c r="L106" s="165"/>
      <c r="M106" s="165"/>
      <c r="N106" s="165"/>
      <c r="O106" s="165"/>
      <c r="P106" s="165"/>
      <c r="Q106" s="165"/>
      <c r="R106" s="22"/>
      <c r="S106" s="94"/>
      <c r="T106" s="94"/>
      <c r="U106" s="94"/>
      <c r="V106" s="94"/>
      <c r="W106" s="94"/>
      <c r="X106" s="94"/>
      <c r="Y106" s="94"/>
      <c r="Z106" s="94"/>
      <c r="AA106" s="94"/>
      <c r="AB106" s="94"/>
      <c r="AC106" s="94"/>
      <c r="AD106" s="94"/>
      <c r="AE106" s="94"/>
      <c r="AF106" s="94"/>
      <c r="AG106" s="94"/>
      <c r="AH106" s="94"/>
      <c r="AI106" s="94"/>
      <c r="AJ106" s="94"/>
      <c r="AK106" s="94"/>
      <c r="AL106" s="94"/>
      <c r="AM106" s="35"/>
      <c r="AN106" s="32"/>
      <c r="AO106" s="32"/>
      <c r="AP106" s="32"/>
      <c r="AQ106" s="32"/>
      <c r="AR106" s="32"/>
      <c r="AS106" s="32"/>
      <c r="AT106" s="32"/>
      <c r="AU106" s="32"/>
      <c r="AV106" s="32"/>
      <c r="AW106" s="32"/>
      <c r="AX106" s="32"/>
      <c r="AY106" s="32"/>
      <c r="AZ106" s="32">
        <v>39</v>
      </c>
      <c r="BA106" s="115" t="s">
        <v>216</v>
      </c>
      <c r="BB106" s="38" t="s">
        <v>124</v>
      </c>
      <c r="BC106" s="112">
        <v>264.96</v>
      </c>
    </row>
    <row r="107" spans="1:105" ht="1.5" customHeight="1">
      <c r="A107" s="165"/>
      <c r="B107" s="165"/>
      <c r="C107" s="165"/>
      <c r="D107" s="165"/>
      <c r="E107" s="165"/>
      <c r="F107" s="165"/>
      <c r="G107" s="165"/>
      <c r="H107" s="165"/>
      <c r="I107" s="165"/>
      <c r="J107" s="165"/>
      <c r="K107" s="165"/>
      <c r="L107" s="165"/>
      <c r="M107" s="165"/>
      <c r="N107" s="165"/>
      <c r="O107" s="165"/>
      <c r="P107" s="165"/>
      <c r="Q107" s="165"/>
      <c r="R107" s="22"/>
      <c r="S107" s="22"/>
      <c r="T107" s="22"/>
      <c r="U107" s="22"/>
      <c r="V107" s="22"/>
      <c r="W107" s="22"/>
      <c r="X107" s="22"/>
      <c r="Y107" s="22"/>
      <c r="Z107" s="22"/>
      <c r="AA107" s="22"/>
      <c r="AB107" s="22"/>
      <c r="AC107" s="22"/>
      <c r="AD107" s="22"/>
      <c r="AE107" s="22"/>
      <c r="AF107" s="22"/>
      <c r="AG107" s="22"/>
      <c r="AH107" s="22"/>
      <c r="AI107" s="22"/>
      <c r="AJ107" s="22"/>
      <c r="AK107" s="22"/>
      <c r="AL107" s="22"/>
      <c r="AM107" s="35"/>
      <c r="AN107" s="32"/>
      <c r="AO107" s="32"/>
      <c r="AP107" s="32"/>
      <c r="AQ107" s="32"/>
      <c r="AR107" s="32"/>
      <c r="AS107" s="32"/>
      <c r="AT107" s="32"/>
      <c r="AU107" s="32"/>
      <c r="AV107" s="32"/>
      <c r="AW107" s="32"/>
      <c r="AX107" s="32"/>
      <c r="AY107" s="32"/>
      <c r="AZ107" s="32">
        <v>40</v>
      </c>
      <c r="BA107" s="115" t="s">
        <v>159</v>
      </c>
      <c r="BB107" s="38" t="s">
        <v>125</v>
      </c>
      <c r="BC107" s="112">
        <v>165.12</v>
      </c>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row>
    <row r="108" spans="1:55" ht="31.5" customHeight="1">
      <c r="A108" s="256"/>
      <c r="B108" s="256"/>
      <c r="C108" s="256"/>
      <c r="D108" s="256"/>
      <c r="E108" s="256"/>
      <c r="F108" s="256"/>
      <c r="G108" s="256"/>
      <c r="H108" s="256"/>
      <c r="I108" s="256"/>
      <c r="J108" s="256"/>
      <c r="K108" s="256"/>
      <c r="L108" s="256"/>
      <c r="M108" s="256"/>
      <c r="N108" s="256"/>
      <c r="O108" s="256"/>
      <c r="P108" s="256"/>
      <c r="Q108" s="256"/>
      <c r="R108" s="123"/>
      <c r="S108" s="15"/>
      <c r="T108" s="253" t="str">
        <f>VLOOKUP($W$6,$BA$2:$BG$29,6,0)</f>
        <v>Начальник Витебского областного 
управления Госпромнадзора
___________________________ В.И.Чекан</v>
      </c>
      <c r="U108" s="253"/>
      <c r="V108" s="253"/>
      <c r="W108" s="253"/>
      <c r="X108" s="253"/>
      <c r="Y108" s="253"/>
      <c r="Z108" s="253"/>
      <c r="AA108" s="253"/>
      <c r="AB108" s="253"/>
      <c r="AC108" s="253"/>
      <c r="AD108" s="253"/>
      <c r="AE108" s="253"/>
      <c r="AF108" s="253"/>
      <c r="AG108" s="253"/>
      <c r="AH108" s="253"/>
      <c r="AI108" s="253"/>
      <c r="AJ108" s="253"/>
      <c r="AK108" s="253"/>
      <c r="AL108" s="253"/>
      <c r="AM108" s="35"/>
      <c r="AN108" s="32"/>
      <c r="AO108" s="32"/>
      <c r="AP108" s="32"/>
      <c r="AQ108" s="32"/>
      <c r="AR108" s="32"/>
      <c r="AS108" s="32"/>
      <c r="AT108" s="32"/>
      <c r="AU108" s="32"/>
      <c r="AV108" s="32"/>
      <c r="AW108" s="32"/>
      <c r="AX108" s="32"/>
      <c r="AY108" s="32"/>
      <c r="AZ108" s="32">
        <v>41</v>
      </c>
      <c r="BA108" s="115" t="s">
        <v>160</v>
      </c>
      <c r="BB108" s="38" t="s">
        <v>126</v>
      </c>
      <c r="BC108" s="112">
        <v>190.08</v>
      </c>
    </row>
    <row r="109" spans="1:55" ht="15" customHeight="1">
      <c r="A109" s="254"/>
      <c r="B109" s="254"/>
      <c r="C109" s="254"/>
      <c r="D109" s="254"/>
      <c r="E109" s="254"/>
      <c r="F109" s="254"/>
      <c r="G109" s="254"/>
      <c r="H109" s="254"/>
      <c r="I109" s="254"/>
      <c r="J109" s="254"/>
      <c r="K109" s="254"/>
      <c r="L109" s="254"/>
      <c r="M109" s="254"/>
      <c r="N109" s="254"/>
      <c r="O109" s="254"/>
      <c r="P109" s="254"/>
      <c r="Q109" s="254"/>
      <c r="R109" s="82"/>
      <c r="S109" s="15"/>
      <c r="T109" s="253"/>
      <c r="U109" s="253"/>
      <c r="V109" s="253"/>
      <c r="W109" s="253"/>
      <c r="X109" s="253"/>
      <c r="Y109" s="253"/>
      <c r="Z109" s="253"/>
      <c r="AA109" s="253"/>
      <c r="AB109" s="253"/>
      <c r="AC109" s="253"/>
      <c r="AD109" s="253"/>
      <c r="AE109" s="253"/>
      <c r="AF109" s="253"/>
      <c r="AG109" s="253"/>
      <c r="AH109" s="253"/>
      <c r="AI109" s="253"/>
      <c r="AJ109" s="253"/>
      <c r="AK109" s="253"/>
      <c r="AL109" s="253"/>
      <c r="AM109" s="35"/>
      <c r="AN109" s="32"/>
      <c r="AO109" s="32"/>
      <c r="AP109" s="32"/>
      <c r="AQ109" s="32"/>
      <c r="AR109" s="32"/>
      <c r="AS109" s="32"/>
      <c r="AT109" s="32"/>
      <c r="AU109" s="32"/>
      <c r="AV109" s="32"/>
      <c r="AW109" s="32"/>
      <c r="AX109" s="32"/>
      <c r="AY109" s="32"/>
      <c r="AZ109" s="32">
        <v>42</v>
      </c>
      <c r="BA109" s="115" t="s">
        <v>161</v>
      </c>
      <c r="BB109" s="38" t="s">
        <v>127</v>
      </c>
      <c r="BC109" s="112">
        <v>241.92</v>
      </c>
    </row>
    <row r="110" spans="1:55" ht="8.25" customHeight="1">
      <c r="A110" s="124"/>
      <c r="B110" s="125" t="s">
        <v>36</v>
      </c>
      <c r="C110" s="82"/>
      <c r="D110" s="82"/>
      <c r="E110" s="82"/>
      <c r="F110" s="82"/>
      <c r="G110" s="82"/>
      <c r="H110" s="82"/>
      <c r="I110" s="82"/>
      <c r="J110" s="82"/>
      <c r="K110" s="82"/>
      <c r="L110" s="82"/>
      <c r="M110" s="82"/>
      <c r="N110" s="82"/>
      <c r="O110" s="82"/>
      <c r="P110" s="82"/>
      <c r="Q110" s="82"/>
      <c r="R110" s="82"/>
      <c r="S110" s="15"/>
      <c r="T110" s="253"/>
      <c r="U110" s="253"/>
      <c r="V110" s="253"/>
      <c r="W110" s="253"/>
      <c r="X110" s="253"/>
      <c r="Y110" s="253"/>
      <c r="Z110" s="253"/>
      <c r="AA110" s="253"/>
      <c r="AB110" s="253"/>
      <c r="AC110" s="253"/>
      <c r="AD110" s="253"/>
      <c r="AE110" s="253"/>
      <c r="AF110" s="253"/>
      <c r="AG110" s="253"/>
      <c r="AH110" s="253"/>
      <c r="AI110" s="253"/>
      <c r="AJ110" s="253"/>
      <c r="AK110" s="253"/>
      <c r="AL110" s="253"/>
      <c r="AM110" s="35"/>
      <c r="AN110" s="32"/>
      <c r="AO110" s="32"/>
      <c r="AP110" s="32"/>
      <c r="AQ110" s="32"/>
      <c r="AR110" s="32"/>
      <c r="AS110" s="32"/>
      <c r="AT110" s="32"/>
      <c r="AU110" s="32"/>
      <c r="AV110" s="32"/>
      <c r="AW110" s="32"/>
      <c r="AX110" s="32"/>
      <c r="AY110" s="32"/>
      <c r="AZ110" s="32">
        <v>43</v>
      </c>
      <c r="BA110" s="115" t="s">
        <v>162</v>
      </c>
      <c r="BB110" s="38" t="s">
        <v>128</v>
      </c>
      <c r="BC110" s="112">
        <v>295.68</v>
      </c>
    </row>
    <row r="111" spans="1:55" ht="18.75" customHeight="1">
      <c r="A111" s="252"/>
      <c r="B111" s="252"/>
      <c r="C111" s="252"/>
      <c r="D111" s="252"/>
      <c r="E111" s="252"/>
      <c r="F111" s="252"/>
      <c r="G111" s="252"/>
      <c r="H111" s="82"/>
      <c r="I111" s="82"/>
      <c r="J111" s="82"/>
      <c r="K111" s="254"/>
      <c r="L111" s="254"/>
      <c r="M111" s="254"/>
      <c r="N111" s="254"/>
      <c r="O111" s="254"/>
      <c r="P111" s="254"/>
      <c r="Q111" s="254"/>
      <c r="R111" s="254"/>
      <c r="S111" s="15"/>
      <c r="T111" s="253"/>
      <c r="U111" s="253"/>
      <c r="V111" s="253"/>
      <c r="W111" s="253"/>
      <c r="X111" s="253"/>
      <c r="Y111" s="253"/>
      <c r="Z111" s="253"/>
      <c r="AA111" s="253"/>
      <c r="AB111" s="253"/>
      <c r="AC111" s="253"/>
      <c r="AD111" s="253"/>
      <c r="AE111" s="253"/>
      <c r="AF111" s="253"/>
      <c r="AG111" s="253"/>
      <c r="AH111" s="253"/>
      <c r="AI111" s="253"/>
      <c r="AJ111" s="253"/>
      <c r="AK111" s="253"/>
      <c r="AL111" s="253"/>
      <c r="AM111" s="35"/>
      <c r="AN111" s="32"/>
      <c r="AO111" s="32"/>
      <c r="AP111" s="32"/>
      <c r="AQ111" s="32"/>
      <c r="AR111" s="32"/>
      <c r="AS111" s="32"/>
      <c r="AT111" s="32"/>
      <c r="AU111" s="32"/>
      <c r="AV111" s="32"/>
      <c r="AW111" s="32"/>
      <c r="AX111" s="32"/>
      <c r="AY111" s="32"/>
      <c r="AZ111" s="32">
        <v>44</v>
      </c>
      <c r="BA111" s="115" t="s">
        <v>163</v>
      </c>
      <c r="BB111" s="38" t="s">
        <v>129</v>
      </c>
      <c r="BC111" s="112">
        <v>190.08</v>
      </c>
    </row>
    <row r="112" spans="1:105" s="26" customFormat="1" ht="10.5" customHeight="1">
      <c r="A112" s="126"/>
      <c r="B112" s="126"/>
      <c r="C112" s="125" t="s">
        <v>11</v>
      </c>
      <c r="D112" s="126"/>
      <c r="E112" s="126"/>
      <c r="F112" s="126"/>
      <c r="G112" s="126"/>
      <c r="H112" s="126"/>
      <c r="I112" s="126"/>
      <c r="J112" s="126"/>
      <c r="K112" s="127"/>
      <c r="L112" s="127" t="s">
        <v>37</v>
      </c>
      <c r="M112" s="127"/>
      <c r="N112" s="128"/>
      <c r="O112" s="127"/>
      <c r="P112" s="127"/>
      <c r="Q112" s="127"/>
      <c r="R112" s="127"/>
      <c r="S112" s="16"/>
      <c r="T112" s="35"/>
      <c r="U112" s="35"/>
      <c r="V112" s="35"/>
      <c r="W112" s="35"/>
      <c r="X112" s="35"/>
      <c r="Y112" s="35"/>
      <c r="Z112" s="35"/>
      <c r="AA112" s="35"/>
      <c r="AB112" s="35"/>
      <c r="AC112" s="35"/>
      <c r="AD112" s="35"/>
      <c r="AE112" s="35"/>
      <c r="AF112" s="35"/>
      <c r="AG112" s="35"/>
      <c r="AH112" s="35"/>
      <c r="AI112" s="35"/>
      <c r="AJ112" s="35"/>
      <c r="AK112" s="35"/>
      <c r="AL112" s="35"/>
      <c r="AM112" s="35"/>
      <c r="AN112" s="32"/>
      <c r="AO112" s="32"/>
      <c r="AP112" s="32"/>
      <c r="AQ112" s="32"/>
      <c r="AR112" s="32"/>
      <c r="AS112" s="32"/>
      <c r="AT112" s="32"/>
      <c r="AU112" s="32"/>
      <c r="AV112" s="32"/>
      <c r="AW112" s="32"/>
      <c r="AX112" s="32"/>
      <c r="AY112" s="32"/>
      <c r="AZ112" s="32">
        <v>45</v>
      </c>
      <c r="BA112" s="115" t="s">
        <v>164</v>
      </c>
      <c r="BB112" s="38" t="s">
        <v>130</v>
      </c>
      <c r="BC112" s="112">
        <v>199.68</v>
      </c>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row>
    <row r="113" spans="1:55" ht="18" customHeight="1">
      <c r="A113" s="252"/>
      <c r="B113" s="252"/>
      <c r="C113" s="252"/>
      <c r="D113" s="252"/>
      <c r="E113" s="252"/>
      <c r="F113" s="252"/>
      <c r="G113" s="252"/>
      <c r="H113" s="252"/>
      <c r="I113" s="252"/>
      <c r="J113" s="82" t="s">
        <v>5</v>
      </c>
      <c r="K113" s="82"/>
      <c r="L113" s="82"/>
      <c r="M113" s="82"/>
      <c r="N113" s="82"/>
      <c r="O113" s="82"/>
      <c r="P113" s="82"/>
      <c r="Q113" s="82"/>
      <c r="R113" s="82"/>
      <c r="S113" s="15"/>
      <c r="T113" s="251"/>
      <c r="U113" s="251"/>
      <c r="V113" s="251"/>
      <c r="W113" s="251"/>
      <c r="X113" s="251"/>
      <c r="Y113" s="251"/>
      <c r="Z113" s="251"/>
      <c r="AA113" s="251"/>
      <c r="AB113" s="251"/>
      <c r="AC113" s="15" t="s">
        <v>5</v>
      </c>
      <c r="AD113" s="15"/>
      <c r="AE113" s="15"/>
      <c r="AF113" s="15"/>
      <c r="AG113" s="15"/>
      <c r="AH113" s="15"/>
      <c r="AI113" s="15"/>
      <c r="AJ113" s="15"/>
      <c r="AK113" s="15"/>
      <c r="AL113" s="15"/>
      <c r="AM113" s="15"/>
      <c r="AN113" s="32"/>
      <c r="AO113" s="32"/>
      <c r="AP113" s="32"/>
      <c r="AQ113" s="32"/>
      <c r="AR113" s="32"/>
      <c r="AS113" s="32"/>
      <c r="AT113" s="32"/>
      <c r="AU113" s="32"/>
      <c r="AV113" s="32"/>
      <c r="AW113" s="32"/>
      <c r="AX113" s="32"/>
      <c r="AY113" s="32"/>
      <c r="AZ113" s="32">
        <v>46</v>
      </c>
      <c r="BA113" s="115" t="s">
        <v>165</v>
      </c>
      <c r="BB113" s="38" t="s">
        <v>131</v>
      </c>
      <c r="BC113" s="112">
        <v>268.8</v>
      </c>
    </row>
    <row r="114" spans="1:55" ht="15" customHeight="1">
      <c r="A114" s="88"/>
      <c r="B114" s="88"/>
      <c r="C114" s="88"/>
      <c r="D114" s="88"/>
      <c r="E114" s="88"/>
      <c r="F114" s="88"/>
      <c r="G114" s="88"/>
      <c r="H114" s="88"/>
      <c r="I114" s="88"/>
      <c r="J114" s="19"/>
      <c r="K114" s="19"/>
      <c r="L114" s="19"/>
      <c r="M114" s="19"/>
      <c r="N114" s="19"/>
      <c r="O114" s="19"/>
      <c r="P114" s="19"/>
      <c r="Q114" s="19"/>
      <c r="R114" s="19"/>
      <c r="S114" s="15"/>
      <c r="T114" s="89"/>
      <c r="U114" s="89"/>
      <c r="V114" s="89"/>
      <c r="W114" s="89"/>
      <c r="X114" s="89"/>
      <c r="Y114" s="89"/>
      <c r="Z114" s="89"/>
      <c r="AA114" s="89"/>
      <c r="AB114" s="89"/>
      <c r="AC114" s="15"/>
      <c r="AD114" s="15"/>
      <c r="AE114" s="15"/>
      <c r="AF114" s="15"/>
      <c r="AG114" s="15"/>
      <c r="AH114" s="15"/>
      <c r="AI114" s="15"/>
      <c r="AJ114" s="15"/>
      <c r="AK114" s="15"/>
      <c r="AL114" s="15"/>
      <c r="AM114" s="15"/>
      <c r="AN114" s="32"/>
      <c r="AO114" s="32"/>
      <c r="AP114" s="32"/>
      <c r="AQ114" s="32"/>
      <c r="AR114" s="32"/>
      <c r="AS114" s="32"/>
      <c r="AT114" s="32"/>
      <c r="AU114" s="32"/>
      <c r="AV114" s="32"/>
      <c r="AW114" s="32"/>
      <c r="AX114" s="32"/>
      <c r="AY114" s="32"/>
      <c r="AZ114" s="32">
        <v>47</v>
      </c>
      <c r="BA114" s="115" t="s">
        <v>166</v>
      </c>
      <c r="BB114" s="38" t="s">
        <v>132</v>
      </c>
      <c r="BC114" s="112">
        <v>284.16</v>
      </c>
    </row>
    <row r="115" spans="1:55" ht="3" customHeight="1">
      <c r="A115" s="88"/>
      <c r="B115" s="88"/>
      <c r="C115" s="88"/>
      <c r="D115" s="88"/>
      <c r="E115" s="88"/>
      <c r="F115" s="88"/>
      <c r="G115" s="88"/>
      <c r="H115" s="88"/>
      <c r="I115" s="88"/>
      <c r="J115" s="19"/>
      <c r="K115" s="19"/>
      <c r="L115" s="19"/>
      <c r="M115" s="19"/>
      <c r="N115" s="19"/>
      <c r="O115" s="19"/>
      <c r="P115" s="19"/>
      <c r="Q115" s="19"/>
      <c r="R115" s="19"/>
      <c r="S115" s="15"/>
      <c r="T115" s="89"/>
      <c r="U115" s="89"/>
      <c r="V115" s="89"/>
      <c r="W115" s="89"/>
      <c r="X115" s="89"/>
      <c r="Y115" s="89"/>
      <c r="Z115" s="89"/>
      <c r="AA115" s="89"/>
      <c r="AB115" s="89"/>
      <c r="AC115" s="15"/>
      <c r="AD115" s="15"/>
      <c r="AE115" s="15"/>
      <c r="AF115" s="15"/>
      <c r="AG115" s="15"/>
      <c r="AH115" s="15"/>
      <c r="AI115" s="15"/>
      <c r="AJ115" s="15"/>
      <c r="AK115" s="15"/>
      <c r="AL115" s="15"/>
      <c r="AM115" s="15"/>
      <c r="AN115" s="32"/>
      <c r="AO115" s="32"/>
      <c r="AP115" s="32"/>
      <c r="AQ115" s="32"/>
      <c r="AR115" s="32"/>
      <c r="AS115" s="32"/>
      <c r="AT115" s="32"/>
      <c r="AU115" s="32"/>
      <c r="AV115" s="32"/>
      <c r="AW115" s="32"/>
      <c r="AX115" s="32"/>
      <c r="AY115" s="32"/>
      <c r="AZ115" s="32">
        <v>48</v>
      </c>
      <c r="BA115" s="115" t="s">
        <v>167</v>
      </c>
      <c r="BB115" s="38" t="s">
        <v>133</v>
      </c>
      <c r="BC115" s="114">
        <v>144</v>
      </c>
    </row>
    <row r="116" spans="1:55" ht="7.5" customHeight="1">
      <c r="A116" s="31" t="s">
        <v>12</v>
      </c>
      <c r="B116" s="19"/>
      <c r="C116" s="19"/>
      <c r="D116" s="19"/>
      <c r="E116" s="19"/>
      <c r="F116" s="19"/>
      <c r="G116" s="19"/>
      <c r="H116" s="19"/>
      <c r="I116" s="19"/>
      <c r="J116" s="19"/>
      <c r="K116" s="19"/>
      <c r="L116" s="19"/>
      <c r="M116" s="19"/>
      <c r="N116" s="19"/>
      <c r="O116" s="19"/>
      <c r="P116" s="19"/>
      <c r="Q116" s="19"/>
      <c r="R116" s="19"/>
      <c r="S116" s="15"/>
      <c r="T116" s="17" t="s">
        <v>12</v>
      </c>
      <c r="U116" s="15"/>
      <c r="V116" s="15"/>
      <c r="W116" s="15"/>
      <c r="X116" s="15"/>
      <c r="Y116" s="15"/>
      <c r="Z116" s="15"/>
      <c r="AA116" s="15"/>
      <c r="AB116" s="15"/>
      <c r="AC116" s="15"/>
      <c r="AD116" s="15"/>
      <c r="AE116" s="15"/>
      <c r="AF116" s="15"/>
      <c r="AG116" s="15"/>
      <c r="AH116" s="15"/>
      <c r="AI116" s="15"/>
      <c r="AJ116" s="15"/>
      <c r="AK116" s="15"/>
      <c r="AL116" s="15"/>
      <c r="AM116" s="15"/>
      <c r="AN116" s="32"/>
      <c r="AO116" s="32"/>
      <c r="AP116" s="32"/>
      <c r="AQ116" s="32"/>
      <c r="AR116" s="32"/>
      <c r="AS116" s="32"/>
      <c r="AT116" s="32"/>
      <c r="AU116" s="32"/>
      <c r="AV116" s="32"/>
      <c r="AW116" s="32"/>
      <c r="AX116" s="32"/>
      <c r="AY116" s="32"/>
      <c r="AZ116" s="32"/>
      <c r="BA116" s="118"/>
      <c r="BB116" s="39"/>
      <c r="BC116" s="40"/>
    </row>
    <row r="117" spans="1:55" ht="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32"/>
      <c r="AO117" s="32"/>
      <c r="AP117" s="32"/>
      <c r="AQ117" s="32"/>
      <c r="AR117" s="32"/>
      <c r="AS117" s="32"/>
      <c r="AT117" s="32"/>
      <c r="AU117" s="32"/>
      <c r="AV117" s="32"/>
      <c r="AW117" s="32"/>
      <c r="AX117" s="32"/>
      <c r="AY117" s="32"/>
      <c r="AZ117" s="32"/>
      <c r="BA117" s="20"/>
      <c r="BB117" s="20"/>
      <c r="BC117" s="20"/>
    </row>
    <row r="118" spans="1:55" ht="15" customHeight="1">
      <c r="A118" s="182" t="s">
        <v>48</v>
      </c>
      <c r="B118" s="182"/>
      <c r="C118" s="182"/>
      <c r="D118" s="182"/>
      <c r="E118" s="182"/>
      <c r="F118" s="182"/>
      <c r="G118" s="182"/>
      <c r="H118" s="182"/>
      <c r="I118" s="182"/>
      <c r="J118" s="182"/>
      <c r="K118" s="182"/>
      <c r="L118" s="182"/>
      <c r="M118" s="182"/>
      <c r="N118" s="182"/>
      <c r="O118" s="182"/>
      <c r="P118" s="182"/>
      <c r="Q118" s="90"/>
      <c r="R118" s="182" t="s">
        <v>1</v>
      </c>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3"/>
      <c r="AN118" s="32"/>
      <c r="AO118" s="32"/>
      <c r="AP118" s="32"/>
      <c r="AQ118" s="32"/>
      <c r="AR118" s="32"/>
      <c r="AS118" s="32"/>
      <c r="AT118" s="32"/>
      <c r="AU118" s="32"/>
      <c r="AV118" s="32"/>
      <c r="AW118" s="32"/>
      <c r="AX118" s="32"/>
      <c r="AY118" s="32"/>
      <c r="AZ118" s="32"/>
      <c r="BA118" s="20"/>
      <c r="BB118" s="20"/>
      <c r="BC118" s="20"/>
    </row>
    <row r="119" spans="1:105" ht="15">
      <c r="A119" s="225" t="str">
        <f>VLOOKUP($W$6,$BA$2:$BG$29,3,0)</f>
        <v>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B119" s="225"/>
      <c r="C119" s="225"/>
      <c r="D119" s="225"/>
      <c r="E119" s="225"/>
      <c r="F119" s="225"/>
      <c r="G119" s="225"/>
      <c r="H119" s="225"/>
      <c r="I119" s="225"/>
      <c r="J119" s="225"/>
      <c r="K119" s="225"/>
      <c r="L119" s="225"/>
      <c r="M119" s="225"/>
      <c r="N119" s="225"/>
      <c r="O119" s="225"/>
      <c r="P119" s="225"/>
      <c r="Q119" s="59"/>
      <c r="R119" s="255">
        <f>A97</f>
        <v>0</v>
      </c>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102"/>
      <c r="AN119" s="32"/>
      <c r="AO119" s="32"/>
      <c r="AP119" s="32"/>
      <c r="AQ119" s="32"/>
      <c r="AR119" s="32"/>
      <c r="AS119" s="32"/>
      <c r="AT119" s="32"/>
      <c r="AU119" s="32"/>
      <c r="AV119" s="32"/>
      <c r="AW119" s="32"/>
      <c r="AX119" s="32"/>
      <c r="AY119" s="32"/>
      <c r="AZ119" s="32"/>
      <c r="BA119" s="20"/>
      <c r="BB119" s="20"/>
      <c r="BC119" s="20"/>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row>
    <row r="120" spans="1:55" ht="15">
      <c r="A120" s="225"/>
      <c r="B120" s="225"/>
      <c r="C120" s="225"/>
      <c r="D120" s="225"/>
      <c r="E120" s="225"/>
      <c r="F120" s="225"/>
      <c r="G120" s="225"/>
      <c r="H120" s="225"/>
      <c r="I120" s="225"/>
      <c r="J120" s="225"/>
      <c r="K120" s="225"/>
      <c r="L120" s="225"/>
      <c r="M120" s="225"/>
      <c r="N120" s="225"/>
      <c r="O120" s="225"/>
      <c r="P120" s="225"/>
      <c r="Q120" s="59"/>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102"/>
      <c r="AN120" s="32"/>
      <c r="AO120" s="32"/>
      <c r="AP120" s="32"/>
      <c r="AQ120" s="32"/>
      <c r="AR120" s="32"/>
      <c r="AS120" s="32"/>
      <c r="AT120" s="32"/>
      <c r="AU120" s="32"/>
      <c r="AV120" s="32"/>
      <c r="AW120" s="32"/>
      <c r="AX120" s="32"/>
      <c r="AY120" s="32"/>
      <c r="AZ120" s="32"/>
      <c r="BA120" s="20"/>
      <c r="BB120" s="20"/>
      <c r="BC120" s="20"/>
    </row>
    <row r="121" spans="1:52" ht="15">
      <c r="A121" s="225"/>
      <c r="B121" s="225"/>
      <c r="C121" s="225"/>
      <c r="D121" s="225"/>
      <c r="E121" s="225"/>
      <c r="F121" s="225"/>
      <c r="G121" s="225"/>
      <c r="H121" s="225"/>
      <c r="I121" s="225"/>
      <c r="J121" s="225"/>
      <c r="K121" s="225"/>
      <c r="L121" s="225"/>
      <c r="M121" s="225"/>
      <c r="N121" s="225"/>
      <c r="O121" s="225"/>
      <c r="P121" s="225"/>
      <c r="Q121" s="59"/>
      <c r="R121" s="58" t="s">
        <v>38</v>
      </c>
      <c r="S121" s="58"/>
      <c r="T121" s="58"/>
      <c r="U121" s="58"/>
      <c r="V121" s="58"/>
      <c r="W121" s="58"/>
      <c r="X121" s="58"/>
      <c r="Y121" s="58"/>
      <c r="Z121" s="58"/>
      <c r="AA121" s="58"/>
      <c r="AB121" s="58"/>
      <c r="AC121" s="58"/>
      <c r="AD121" s="58"/>
      <c r="AE121" s="58"/>
      <c r="AF121" s="58"/>
      <c r="AG121" s="58"/>
      <c r="AH121" s="58"/>
      <c r="AI121" s="58"/>
      <c r="AJ121" s="58"/>
      <c r="AK121" s="58"/>
      <c r="AL121" s="58"/>
      <c r="AM121" s="58"/>
      <c r="AN121" s="32"/>
      <c r="AO121" s="32"/>
      <c r="AP121" s="32"/>
      <c r="AQ121" s="32"/>
      <c r="AR121" s="32"/>
      <c r="AS121" s="32"/>
      <c r="AT121" s="32"/>
      <c r="AU121" s="32"/>
      <c r="AV121" s="32"/>
      <c r="AW121" s="32"/>
      <c r="AX121" s="32"/>
      <c r="AY121" s="32"/>
      <c r="AZ121" s="32"/>
    </row>
    <row r="122" spans="1:55" ht="15">
      <c r="A122" s="225"/>
      <c r="B122" s="225"/>
      <c r="C122" s="225"/>
      <c r="D122" s="225"/>
      <c r="E122" s="225"/>
      <c r="F122" s="225"/>
      <c r="G122" s="225"/>
      <c r="H122" s="225"/>
      <c r="I122" s="225"/>
      <c r="J122" s="225"/>
      <c r="K122" s="225"/>
      <c r="L122" s="225"/>
      <c r="M122" s="225"/>
      <c r="N122" s="225"/>
      <c r="O122" s="225"/>
      <c r="P122" s="225"/>
      <c r="Q122" s="59"/>
      <c r="R122" s="230">
        <f>A100</f>
        <v>0</v>
      </c>
      <c r="S122" s="230"/>
      <c r="T122" s="230"/>
      <c r="U122" s="230"/>
      <c r="V122" s="230"/>
      <c r="W122" s="230"/>
      <c r="X122" s="230"/>
      <c r="Y122" s="230"/>
      <c r="Z122" s="230"/>
      <c r="AA122" s="230"/>
      <c r="AB122" s="230"/>
      <c r="AC122" s="230"/>
      <c r="AD122" s="230"/>
      <c r="AE122" s="230"/>
      <c r="AF122" s="230"/>
      <c r="AG122" s="230"/>
      <c r="AH122" s="230"/>
      <c r="AI122" s="230"/>
      <c r="AJ122" s="230"/>
      <c r="AK122" s="230"/>
      <c r="AL122" s="230"/>
      <c r="AM122" s="102"/>
      <c r="AN122" s="32"/>
      <c r="AO122" s="32"/>
      <c r="AP122" s="32"/>
      <c r="AQ122" s="32"/>
      <c r="AR122" s="32"/>
      <c r="AS122" s="32"/>
      <c r="AT122" s="32"/>
      <c r="AU122" s="32"/>
      <c r="AV122" s="32"/>
      <c r="AW122" s="32"/>
      <c r="AX122" s="32"/>
      <c r="AY122" s="32"/>
      <c r="AZ122" s="32"/>
      <c r="BA122" s="23"/>
      <c r="BB122" s="23"/>
      <c r="BC122" s="23"/>
    </row>
    <row r="123" spans="1:52" ht="15">
      <c r="A123" s="225"/>
      <c r="B123" s="225"/>
      <c r="C123" s="225"/>
      <c r="D123" s="225"/>
      <c r="E123" s="225"/>
      <c r="F123" s="225"/>
      <c r="G123" s="225"/>
      <c r="H123" s="225"/>
      <c r="I123" s="225"/>
      <c r="J123" s="225"/>
      <c r="K123" s="225"/>
      <c r="L123" s="225"/>
      <c r="M123" s="225"/>
      <c r="N123" s="225"/>
      <c r="O123" s="225"/>
      <c r="P123" s="225"/>
      <c r="Q123" s="59"/>
      <c r="R123" s="230"/>
      <c r="S123" s="230"/>
      <c r="T123" s="230"/>
      <c r="U123" s="230"/>
      <c r="V123" s="230"/>
      <c r="W123" s="230"/>
      <c r="X123" s="230"/>
      <c r="Y123" s="230"/>
      <c r="Z123" s="230"/>
      <c r="AA123" s="230"/>
      <c r="AB123" s="230"/>
      <c r="AC123" s="230"/>
      <c r="AD123" s="230"/>
      <c r="AE123" s="230"/>
      <c r="AF123" s="230"/>
      <c r="AG123" s="230"/>
      <c r="AH123" s="230"/>
      <c r="AI123" s="230"/>
      <c r="AJ123" s="230"/>
      <c r="AK123" s="230"/>
      <c r="AL123" s="230"/>
      <c r="AM123" s="102"/>
      <c r="AN123" s="32"/>
      <c r="AO123" s="32"/>
      <c r="AP123" s="32"/>
      <c r="AQ123" s="32"/>
      <c r="AR123" s="32"/>
      <c r="AS123" s="32"/>
      <c r="AT123" s="32"/>
      <c r="AU123" s="32"/>
      <c r="AV123" s="32"/>
      <c r="AW123" s="32"/>
      <c r="AX123" s="32"/>
      <c r="AY123" s="32"/>
      <c r="AZ123" s="32"/>
    </row>
    <row r="124" spans="1:52" ht="15" customHeight="1">
      <c r="A124" s="225"/>
      <c r="B124" s="225"/>
      <c r="C124" s="225"/>
      <c r="D124" s="225"/>
      <c r="E124" s="225"/>
      <c r="F124" s="225"/>
      <c r="G124" s="225"/>
      <c r="H124" s="225"/>
      <c r="I124" s="225"/>
      <c r="J124" s="225"/>
      <c r="K124" s="225"/>
      <c r="L124" s="225"/>
      <c r="M124" s="225"/>
      <c r="N124" s="225"/>
      <c r="O124" s="225"/>
      <c r="P124" s="225"/>
      <c r="Q124" s="59"/>
      <c r="R124" s="230" t="s">
        <v>40</v>
      </c>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102"/>
      <c r="AN124" s="32"/>
      <c r="AO124" s="32"/>
      <c r="AP124" s="32"/>
      <c r="AQ124" s="32"/>
      <c r="AR124" s="32"/>
      <c r="AS124" s="32"/>
      <c r="AT124" s="32"/>
      <c r="AU124" s="32"/>
      <c r="AV124" s="32"/>
      <c r="AW124" s="32"/>
      <c r="AX124" s="32"/>
      <c r="AY124" s="32"/>
      <c r="AZ124" s="32"/>
    </row>
    <row r="125" spans="1:52" ht="15">
      <c r="A125" s="225"/>
      <c r="B125" s="225"/>
      <c r="C125" s="225"/>
      <c r="D125" s="225"/>
      <c r="E125" s="225"/>
      <c r="F125" s="225"/>
      <c r="G125" s="225"/>
      <c r="H125" s="225"/>
      <c r="I125" s="225"/>
      <c r="J125" s="225"/>
      <c r="K125" s="225"/>
      <c r="L125" s="225"/>
      <c r="M125" s="225"/>
      <c r="N125" s="225"/>
      <c r="O125" s="225"/>
      <c r="P125" s="225"/>
      <c r="Q125" s="59"/>
      <c r="R125" s="230">
        <f>A102</f>
        <v>0</v>
      </c>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32"/>
      <c r="AO125" s="32"/>
      <c r="AP125" s="32"/>
      <c r="AQ125" s="32"/>
      <c r="AR125" s="32"/>
      <c r="AS125" s="32"/>
      <c r="AT125" s="32"/>
      <c r="AU125" s="32"/>
      <c r="AV125" s="32"/>
      <c r="AW125" s="32"/>
      <c r="AX125" s="32"/>
      <c r="AY125" s="32"/>
      <c r="AZ125" s="32"/>
    </row>
    <row r="126" spans="1:52" ht="15">
      <c r="A126" s="225"/>
      <c r="B126" s="225"/>
      <c r="C126" s="225"/>
      <c r="D126" s="225"/>
      <c r="E126" s="225"/>
      <c r="F126" s="225"/>
      <c r="G126" s="225"/>
      <c r="H126" s="225"/>
      <c r="I126" s="225"/>
      <c r="J126" s="225"/>
      <c r="K126" s="225"/>
      <c r="L126" s="225"/>
      <c r="M126" s="225"/>
      <c r="N126" s="225"/>
      <c r="O126" s="225"/>
      <c r="P126" s="225"/>
      <c r="Q126" s="59"/>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32"/>
      <c r="AO126" s="32"/>
      <c r="AP126" s="32"/>
      <c r="AQ126" s="32"/>
      <c r="AR126" s="32"/>
      <c r="AS126" s="32"/>
      <c r="AT126" s="32"/>
      <c r="AU126" s="32"/>
      <c r="AV126" s="32"/>
      <c r="AW126" s="32"/>
      <c r="AX126" s="32"/>
      <c r="AY126" s="32"/>
      <c r="AZ126" s="32"/>
    </row>
    <row r="127" spans="1:52" ht="9.75" customHeight="1">
      <c r="A127" s="225"/>
      <c r="B127" s="225"/>
      <c r="C127" s="225"/>
      <c r="D127" s="225"/>
      <c r="E127" s="225"/>
      <c r="F127" s="225"/>
      <c r="G127" s="225"/>
      <c r="H127" s="225"/>
      <c r="I127" s="225"/>
      <c r="J127" s="225"/>
      <c r="K127" s="225"/>
      <c r="L127" s="225"/>
      <c r="M127" s="225"/>
      <c r="N127" s="225"/>
      <c r="O127" s="225"/>
      <c r="P127" s="225"/>
      <c r="Q127" s="59"/>
      <c r="R127" s="230"/>
      <c r="S127" s="230"/>
      <c r="T127" s="230"/>
      <c r="U127" s="230"/>
      <c r="V127" s="230"/>
      <c r="W127" s="230"/>
      <c r="X127" s="230"/>
      <c r="Y127" s="230"/>
      <c r="Z127" s="230"/>
      <c r="AA127" s="230"/>
      <c r="AB127" s="230"/>
      <c r="AC127" s="230"/>
      <c r="AD127" s="230"/>
      <c r="AE127" s="230"/>
      <c r="AF127" s="230"/>
      <c r="AG127" s="230"/>
      <c r="AH127" s="230"/>
      <c r="AI127" s="230"/>
      <c r="AJ127" s="230"/>
      <c r="AK127" s="230"/>
      <c r="AL127" s="230"/>
      <c r="AM127" s="230"/>
      <c r="AN127" s="32"/>
      <c r="AO127" s="32"/>
      <c r="AP127" s="32"/>
      <c r="AQ127" s="32"/>
      <c r="AR127" s="32"/>
      <c r="AS127" s="32"/>
      <c r="AT127" s="32"/>
      <c r="AU127" s="32"/>
      <c r="AV127" s="32"/>
      <c r="AW127" s="32"/>
      <c r="AX127" s="32"/>
      <c r="AY127" s="32"/>
      <c r="AZ127" s="32"/>
    </row>
    <row r="128" spans="1:52" ht="15">
      <c r="A128" s="59"/>
      <c r="B128" s="59"/>
      <c r="C128" s="59"/>
      <c r="D128" s="59"/>
      <c r="E128" s="59"/>
      <c r="F128" s="59"/>
      <c r="G128" s="59"/>
      <c r="H128" s="59"/>
      <c r="I128" s="59"/>
      <c r="J128" s="59"/>
      <c r="K128" s="59"/>
      <c r="L128" s="59"/>
      <c r="M128" s="59"/>
      <c r="N128" s="59"/>
      <c r="O128" s="59"/>
      <c r="P128" s="59"/>
      <c r="Q128" s="59"/>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32"/>
      <c r="AO128" s="32"/>
      <c r="AP128" s="32"/>
      <c r="AQ128" s="32"/>
      <c r="AR128" s="32"/>
      <c r="AS128" s="32"/>
      <c r="AT128" s="32"/>
      <c r="AU128" s="32"/>
      <c r="AV128" s="32"/>
      <c r="AW128" s="32"/>
      <c r="AX128" s="32"/>
      <c r="AY128" s="32"/>
      <c r="AZ128" s="32"/>
    </row>
    <row r="129" spans="1:52" ht="15">
      <c r="A129" s="59"/>
      <c r="B129" s="59"/>
      <c r="C129" s="59"/>
      <c r="D129" s="59"/>
      <c r="E129" s="59"/>
      <c r="F129" s="59"/>
      <c r="G129" s="59"/>
      <c r="H129" s="59"/>
      <c r="I129" s="59"/>
      <c r="J129" s="59"/>
      <c r="K129" s="59"/>
      <c r="L129" s="59"/>
      <c r="M129" s="59"/>
      <c r="N129" s="227" t="s">
        <v>2</v>
      </c>
      <c r="O129" s="227"/>
      <c r="P129" s="227"/>
      <c r="Q129" s="227"/>
      <c r="R129" s="227"/>
      <c r="S129" s="184" t="str">
        <f>V42</f>
        <v>ТО/А</v>
      </c>
      <c r="T129" s="184"/>
      <c r="U129" s="184"/>
      <c r="V129" s="184"/>
      <c r="W129" s="184"/>
      <c r="X129" s="184"/>
      <c r="Y129" s="184"/>
      <c r="Z129" s="59"/>
      <c r="AA129" s="59"/>
      <c r="AB129" s="59"/>
      <c r="AC129" s="59"/>
      <c r="AD129" s="59"/>
      <c r="AE129" s="59"/>
      <c r="AF129" s="59"/>
      <c r="AG129" s="59"/>
      <c r="AH129" s="59"/>
      <c r="AI129" s="59"/>
      <c r="AJ129" s="59"/>
      <c r="AK129" s="59"/>
      <c r="AL129" s="59"/>
      <c r="AM129" s="13"/>
      <c r="AN129" s="32"/>
      <c r="AO129" s="32"/>
      <c r="AP129" s="32"/>
      <c r="AQ129" s="32"/>
      <c r="AR129" s="32"/>
      <c r="AS129" s="32"/>
      <c r="AT129" s="32"/>
      <c r="AU129" s="32"/>
      <c r="AV129" s="32"/>
      <c r="AW129" s="32"/>
      <c r="AX129" s="32"/>
      <c r="AY129" s="32"/>
      <c r="AZ129" s="32"/>
    </row>
    <row r="130" spans="1:52" ht="15">
      <c r="A130" s="59"/>
      <c r="B130" s="59"/>
      <c r="C130" s="59"/>
      <c r="D130" s="59"/>
      <c r="E130" s="59"/>
      <c r="F130" s="59"/>
      <c r="G130" s="59"/>
      <c r="H130" s="59"/>
      <c r="I130" s="59"/>
      <c r="J130" s="59"/>
      <c r="K130" s="59"/>
      <c r="L130" s="59"/>
      <c r="M130" s="13"/>
      <c r="N130" s="60" t="s">
        <v>3</v>
      </c>
      <c r="O130" s="59"/>
      <c r="P130" s="59"/>
      <c r="Q130" s="59"/>
      <c r="R130" s="59"/>
      <c r="S130" s="61"/>
      <c r="T130" s="61"/>
      <c r="U130" s="59"/>
      <c r="V130" s="59"/>
      <c r="W130" s="59"/>
      <c r="X130" s="59"/>
      <c r="Y130" s="59"/>
      <c r="Z130" s="59"/>
      <c r="AA130" s="59"/>
      <c r="AB130" s="59"/>
      <c r="AC130" s="59"/>
      <c r="AD130" s="59"/>
      <c r="AE130" s="59"/>
      <c r="AF130" s="59"/>
      <c r="AG130" s="59"/>
      <c r="AH130" s="59"/>
      <c r="AI130" s="59"/>
      <c r="AJ130" s="59"/>
      <c r="AK130" s="59"/>
      <c r="AL130" s="59"/>
      <c r="AM130" s="13"/>
      <c r="AN130" s="32"/>
      <c r="AO130" s="32"/>
      <c r="AP130" s="32"/>
      <c r="AQ130" s="32"/>
      <c r="AR130" s="32"/>
      <c r="AS130" s="32"/>
      <c r="AT130" s="32"/>
      <c r="AU130" s="32"/>
      <c r="AV130" s="32"/>
      <c r="AW130" s="32"/>
      <c r="AX130" s="32"/>
      <c r="AY130" s="32"/>
      <c r="AZ130" s="32"/>
    </row>
    <row r="131" spans="1:55" ht="15">
      <c r="A131" s="62"/>
      <c r="B131" s="168" t="s">
        <v>54</v>
      </c>
      <c r="C131" s="168"/>
      <c r="D131" s="168"/>
      <c r="E131" s="168"/>
      <c r="F131" s="168"/>
      <c r="G131" s="168"/>
      <c r="H131" s="168"/>
      <c r="I131" s="168"/>
      <c r="J131" s="168"/>
      <c r="K131" s="168"/>
      <c r="L131" s="229" t="str">
        <f>V42</f>
        <v>ТО/А</v>
      </c>
      <c r="M131" s="229"/>
      <c r="N131" s="229"/>
      <c r="O131" s="229"/>
      <c r="P131" s="229"/>
      <c r="Q131" s="229"/>
      <c r="R131" s="229"/>
      <c r="S131" s="229"/>
      <c r="T131" s="229"/>
      <c r="U131" s="59" t="s">
        <v>6</v>
      </c>
      <c r="V131" s="59"/>
      <c r="W131" s="153">
        <f>AD44</f>
        <v>45343</v>
      </c>
      <c r="X131" s="153"/>
      <c r="Y131" s="153"/>
      <c r="Z131" s="153"/>
      <c r="AA131" s="153"/>
      <c r="AB131" s="153"/>
      <c r="AC131" s="63" t="str">
        <f>AJ44</f>
        <v> г.</v>
      </c>
      <c r="AD131" s="59"/>
      <c r="AE131" s="59"/>
      <c r="AF131" s="59"/>
      <c r="AG131" s="59"/>
      <c r="AH131" s="59"/>
      <c r="AI131" s="59"/>
      <c r="AJ131" s="59"/>
      <c r="AK131" s="59"/>
      <c r="AL131" s="59"/>
      <c r="AM131" s="13"/>
      <c r="AN131" s="32"/>
      <c r="AO131" s="32"/>
      <c r="AP131" s="32"/>
      <c r="AQ131" s="32"/>
      <c r="AR131" s="32"/>
      <c r="AS131" s="32"/>
      <c r="AT131" s="32"/>
      <c r="AU131" s="32"/>
      <c r="AV131" s="32"/>
      <c r="AW131" s="32"/>
      <c r="AX131" s="32"/>
      <c r="AY131" s="32"/>
      <c r="AZ131" s="32"/>
      <c r="BA131" s="30"/>
      <c r="BB131" s="30"/>
      <c r="BC131" s="30"/>
    </row>
    <row r="132" spans="1:52" ht="25.5" customHeight="1">
      <c r="A132" s="60" t="s">
        <v>4</v>
      </c>
      <c r="B132" s="228"/>
      <c r="C132" s="228"/>
      <c r="D132" s="60" t="s">
        <v>4</v>
      </c>
      <c r="E132" s="236"/>
      <c r="F132" s="236"/>
      <c r="G132" s="236"/>
      <c r="H132" s="236"/>
      <c r="I132" s="236"/>
      <c r="J132" s="236"/>
      <c r="K132" s="236"/>
      <c r="L132" s="64" t="s">
        <v>5</v>
      </c>
      <c r="M132" s="59"/>
      <c r="N132" s="59"/>
      <c r="O132" s="65"/>
      <c r="P132" s="65"/>
      <c r="Q132" s="65"/>
      <c r="R132" s="65"/>
      <c r="S132" s="65"/>
      <c r="T132" s="65"/>
      <c r="U132" s="59"/>
      <c r="V132" s="59"/>
      <c r="W132" s="66"/>
      <c r="X132" s="66"/>
      <c r="Y132" s="66"/>
      <c r="Z132" s="66"/>
      <c r="AA132" s="66"/>
      <c r="AB132" s="66"/>
      <c r="AC132" s="66"/>
      <c r="AD132" s="59"/>
      <c r="AE132" s="59"/>
      <c r="AF132" s="59"/>
      <c r="AG132" s="59"/>
      <c r="AH132" s="59"/>
      <c r="AI132" s="59"/>
      <c r="AJ132" s="59"/>
      <c r="AK132" s="59"/>
      <c r="AL132" s="59"/>
      <c r="AM132" s="13"/>
      <c r="AN132" s="32"/>
      <c r="AO132" s="32"/>
      <c r="AP132" s="32"/>
      <c r="AQ132" s="32"/>
      <c r="AR132" s="32"/>
      <c r="AS132" s="32"/>
      <c r="AT132" s="32"/>
      <c r="AU132" s="32"/>
      <c r="AV132" s="32"/>
      <c r="AW132" s="32"/>
      <c r="AX132" s="32"/>
      <c r="AY132" s="32"/>
      <c r="AZ132" s="32"/>
    </row>
    <row r="133" spans="1:52" ht="32.25" customHeight="1">
      <c r="A133" s="176" t="s">
        <v>60</v>
      </c>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3"/>
      <c r="AN133" s="32"/>
      <c r="AO133" s="32"/>
      <c r="AP133" s="32"/>
      <c r="AQ133" s="32"/>
      <c r="AR133" s="32"/>
      <c r="AS133" s="32"/>
      <c r="AT133" s="32"/>
      <c r="AU133" s="32"/>
      <c r="AV133" s="32"/>
      <c r="AW133" s="32"/>
      <c r="AX133" s="32"/>
      <c r="AY133" s="32"/>
      <c r="AZ133" s="32"/>
    </row>
    <row r="134" spans="1:52" ht="44.25" customHeight="1">
      <c r="A134" s="147" t="s">
        <v>349</v>
      </c>
      <c r="B134" s="148"/>
      <c r="C134" s="149"/>
      <c r="D134" s="154" t="s">
        <v>7</v>
      </c>
      <c r="E134" s="155"/>
      <c r="F134" s="155"/>
      <c r="G134" s="155"/>
      <c r="H134" s="155"/>
      <c r="I134" s="155"/>
      <c r="J134" s="155"/>
      <c r="K134" s="155"/>
      <c r="L134" s="155"/>
      <c r="M134" s="155"/>
      <c r="N134" s="155"/>
      <c r="O134" s="155"/>
      <c r="P134" s="155"/>
      <c r="Q134" s="155"/>
      <c r="R134" s="155"/>
      <c r="S134" s="155"/>
      <c r="T134" s="155"/>
      <c r="U134" s="155"/>
      <c r="V134" s="155"/>
      <c r="W134" s="156"/>
      <c r="X134" s="147" t="s">
        <v>8</v>
      </c>
      <c r="Y134" s="148"/>
      <c r="Z134" s="149"/>
      <c r="AA134" s="147" t="s">
        <v>59</v>
      </c>
      <c r="AB134" s="148"/>
      <c r="AC134" s="149"/>
      <c r="AD134" s="147" t="s">
        <v>56</v>
      </c>
      <c r="AE134" s="148"/>
      <c r="AF134" s="149"/>
      <c r="AG134" s="147" t="s">
        <v>57</v>
      </c>
      <c r="AH134" s="148"/>
      <c r="AI134" s="149"/>
      <c r="AJ134" s="147" t="s">
        <v>58</v>
      </c>
      <c r="AK134" s="148"/>
      <c r="AL134" s="149"/>
      <c r="AM134" s="13"/>
      <c r="AN134" s="32"/>
      <c r="AO134" s="32"/>
      <c r="AP134" s="32"/>
      <c r="AQ134" s="32"/>
      <c r="AR134" s="32"/>
      <c r="AS134" s="32"/>
      <c r="AT134" s="32"/>
      <c r="AU134" s="32"/>
      <c r="AV134" s="32"/>
      <c r="AW134" s="32"/>
      <c r="AX134" s="32"/>
      <c r="AY134" s="32"/>
      <c r="AZ134" s="32"/>
    </row>
    <row r="135" spans="1:52" ht="81" customHeight="1">
      <c r="A135" s="177" t="e">
        <f aca="true" t="shared" si="0" ref="A135:A142">VLOOKUP(D135,$BA$68:$BC$114,2,0)</f>
        <v>#N/A</v>
      </c>
      <c r="B135" s="177"/>
      <c r="C135" s="177"/>
      <c r="D135" s="216" t="str">
        <f aca="true" t="shared" si="1" ref="D135:D142">CONCATENATE("Проведение осмотров и испытаний аттракциона ",C58,O58)</f>
        <v>Проведение осмотров и испытаний аттракциона </v>
      </c>
      <c r="E135" s="217"/>
      <c r="F135" s="217"/>
      <c r="G135" s="217"/>
      <c r="H135" s="217"/>
      <c r="I135" s="217"/>
      <c r="J135" s="217"/>
      <c r="K135" s="217"/>
      <c r="L135" s="217"/>
      <c r="M135" s="217"/>
      <c r="N135" s="217"/>
      <c r="O135" s="217"/>
      <c r="P135" s="217"/>
      <c r="Q135" s="217"/>
      <c r="R135" s="217"/>
      <c r="S135" s="217"/>
      <c r="T135" s="217"/>
      <c r="U135" s="217"/>
      <c r="V135" s="217"/>
      <c r="W135" s="218"/>
      <c r="X135" s="179">
        <f aca="true" t="shared" si="2" ref="X135:X142">AK58</f>
        <v>0</v>
      </c>
      <c r="Y135" s="179"/>
      <c r="Z135" s="179"/>
      <c r="AA135" s="183" t="e">
        <f aca="true" t="shared" si="3" ref="AA135:AA142">VLOOKUP(D135,$BA$68:$BC$114,3,FALSE)</f>
        <v>#N/A</v>
      </c>
      <c r="AB135" s="151"/>
      <c r="AC135" s="151"/>
      <c r="AD135" s="151" t="e">
        <f aca="true" t="shared" si="4" ref="AD135:AD142">X135*AA135</f>
        <v>#N/A</v>
      </c>
      <c r="AE135" s="151"/>
      <c r="AF135" s="151"/>
      <c r="AG135" s="151" t="e">
        <f aca="true" t="shared" si="5" ref="AG135:AG142">ROUND(AD135*0.2,2)</f>
        <v>#N/A</v>
      </c>
      <c r="AH135" s="151"/>
      <c r="AI135" s="151"/>
      <c r="AJ135" s="151" t="e">
        <f aca="true" t="shared" si="6" ref="AJ135:AJ142">AD135+AG135</f>
        <v>#N/A</v>
      </c>
      <c r="AK135" s="151"/>
      <c r="AL135" s="151"/>
      <c r="AM135" s="13"/>
      <c r="AN135" s="32"/>
      <c r="AO135" s="32"/>
      <c r="AP135" s="32"/>
      <c r="AQ135" s="32"/>
      <c r="AR135" s="32"/>
      <c r="AS135" s="32"/>
      <c r="AT135" s="32"/>
      <c r="AU135" s="32"/>
      <c r="AV135" s="32"/>
      <c r="AW135" s="32"/>
      <c r="AX135" s="32"/>
      <c r="AY135" s="32"/>
      <c r="AZ135" s="32"/>
    </row>
    <row r="136" spans="1:52" ht="86.25" customHeight="1">
      <c r="A136" s="177" t="e">
        <f t="shared" si="0"/>
        <v>#N/A</v>
      </c>
      <c r="B136" s="177"/>
      <c r="C136" s="177"/>
      <c r="D136" s="216" t="str">
        <f t="shared" si="1"/>
        <v>Проведение осмотров и испытаний аттракциона </v>
      </c>
      <c r="E136" s="217"/>
      <c r="F136" s="217"/>
      <c r="G136" s="217"/>
      <c r="H136" s="217"/>
      <c r="I136" s="217"/>
      <c r="J136" s="217"/>
      <c r="K136" s="217"/>
      <c r="L136" s="217"/>
      <c r="M136" s="217"/>
      <c r="N136" s="217"/>
      <c r="O136" s="217"/>
      <c r="P136" s="217"/>
      <c r="Q136" s="217"/>
      <c r="R136" s="217"/>
      <c r="S136" s="217"/>
      <c r="T136" s="217"/>
      <c r="U136" s="217"/>
      <c r="V136" s="217"/>
      <c r="W136" s="218"/>
      <c r="X136" s="179">
        <f t="shared" si="2"/>
        <v>0</v>
      </c>
      <c r="Y136" s="179"/>
      <c r="Z136" s="179"/>
      <c r="AA136" s="183" t="e">
        <f t="shared" si="3"/>
        <v>#N/A</v>
      </c>
      <c r="AB136" s="151"/>
      <c r="AC136" s="151"/>
      <c r="AD136" s="151" t="e">
        <f t="shared" si="4"/>
        <v>#N/A</v>
      </c>
      <c r="AE136" s="151"/>
      <c r="AF136" s="151"/>
      <c r="AG136" s="151" t="e">
        <f t="shared" si="5"/>
        <v>#N/A</v>
      </c>
      <c r="AH136" s="151"/>
      <c r="AI136" s="151"/>
      <c r="AJ136" s="151" t="e">
        <f t="shared" si="6"/>
        <v>#N/A</v>
      </c>
      <c r="AK136" s="151"/>
      <c r="AL136" s="151"/>
      <c r="AM136" s="13"/>
      <c r="AN136" s="32"/>
      <c r="AO136" s="32"/>
      <c r="AP136" s="32"/>
      <c r="AQ136" s="32"/>
      <c r="AR136" s="32"/>
      <c r="AS136" s="32"/>
      <c r="AT136" s="32"/>
      <c r="AU136" s="32"/>
      <c r="AV136" s="32"/>
      <c r="AW136" s="32"/>
      <c r="AX136" s="32"/>
      <c r="AY136" s="32"/>
      <c r="AZ136" s="32"/>
    </row>
    <row r="137" spans="1:52" ht="77.25" customHeight="1">
      <c r="A137" s="177" t="e">
        <f t="shared" si="0"/>
        <v>#N/A</v>
      </c>
      <c r="B137" s="177"/>
      <c r="C137" s="177"/>
      <c r="D137" s="216" t="str">
        <f t="shared" si="1"/>
        <v>Проведение осмотров и испытаний аттракциона </v>
      </c>
      <c r="E137" s="217"/>
      <c r="F137" s="217"/>
      <c r="G137" s="217"/>
      <c r="H137" s="217"/>
      <c r="I137" s="217"/>
      <c r="J137" s="217"/>
      <c r="K137" s="217"/>
      <c r="L137" s="217"/>
      <c r="M137" s="217"/>
      <c r="N137" s="217"/>
      <c r="O137" s="217"/>
      <c r="P137" s="217"/>
      <c r="Q137" s="217"/>
      <c r="R137" s="217"/>
      <c r="S137" s="217"/>
      <c r="T137" s="217"/>
      <c r="U137" s="217"/>
      <c r="V137" s="217"/>
      <c r="W137" s="218"/>
      <c r="X137" s="179">
        <f t="shared" si="2"/>
        <v>0</v>
      </c>
      <c r="Y137" s="179"/>
      <c r="Z137" s="179"/>
      <c r="AA137" s="183" t="e">
        <f t="shared" si="3"/>
        <v>#N/A</v>
      </c>
      <c r="AB137" s="151"/>
      <c r="AC137" s="151"/>
      <c r="AD137" s="151" t="e">
        <f t="shared" si="4"/>
        <v>#N/A</v>
      </c>
      <c r="AE137" s="151"/>
      <c r="AF137" s="151"/>
      <c r="AG137" s="151" t="e">
        <f t="shared" si="5"/>
        <v>#N/A</v>
      </c>
      <c r="AH137" s="151"/>
      <c r="AI137" s="151"/>
      <c r="AJ137" s="151" t="e">
        <f t="shared" si="6"/>
        <v>#N/A</v>
      </c>
      <c r="AK137" s="151"/>
      <c r="AL137" s="151"/>
      <c r="AM137" s="13"/>
      <c r="AN137" s="32"/>
      <c r="AO137" s="32"/>
      <c r="AP137" s="32"/>
      <c r="AQ137" s="32"/>
      <c r="AR137" s="32"/>
      <c r="AS137" s="32"/>
      <c r="AT137" s="32"/>
      <c r="AU137" s="32"/>
      <c r="AV137" s="32"/>
      <c r="AW137" s="32"/>
      <c r="AX137" s="32"/>
      <c r="AY137" s="32"/>
      <c r="AZ137" s="32"/>
    </row>
    <row r="138" spans="1:55" ht="58.5" customHeight="1">
      <c r="A138" s="177" t="e">
        <f t="shared" si="0"/>
        <v>#N/A</v>
      </c>
      <c r="B138" s="177"/>
      <c r="C138" s="177"/>
      <c r="D138" s="216" t="str">
        <f t="shared" si="1"/>
        <v>Проведение осмотров и испытаний аттракциона </v>
      </c>
      <c r="E138" s="217"/>
      <c r="F138" s="217"/>
      <c r="G138" s="217"/>
      <c r="H138" s="217"/>
      <c r="I138" s="217"/>
      <c r="J138" s="217"/>
      <c r="K138" s="217"/>
      <c r="L138" s="217"/>
      <c r="M138" s="217"/>
      <c r="N138" s="217"/>
      <c r="O138" s="217"/>
      <c r="P138" s="217"/>
      <c r="Q138" s="217"/>
      <c r="R138" s="217"/>
      <c r="S138" s="217"/>
      <c r="T138" s="217"/>
      <c r="U138" s="217"/>
      <c r="V138" s="217"/>
      <c r="W138" s="218"/>
      <c r="X138" s="179">
        <f t="shared" si="2"/>
        <v>0</v>
      </c>
      <c r="Y138" s="179"/>
      <c r="Z138" s="179"/>
      <c r="AA138" s="183" t="e">
        <f t="shared" si="3"/>
        <v>#N/A</v>
      </c>
      <c r="AB138" s="151"/>
      <c r="AC138" s="151"/>
      <c r="AD138" s="151" t="e">
        <f t="shared" si="4"/>
        <v>#N/A</v>
      </c>
      <c r="AE138" s="151"/>
      <c r="AF138" s="151"/>
      <c r="AG138" s="151" t="e">
        <f t="shared" si="5"/>
        <v>#N/A</v>
      </c>
      <c r="AH138" s="151"/>
      <c r="AI138" s="151"/>
      <c r="AJ138" s="151" t="e">
        <f t="shared" si="6"/>
        <v>#N/A</v>
      </c>
      <c r="AK138" s="151"/>
      <c r="AL138" s="151"/>
      <c r="AM138" s="13"/>
      <c r="AN138" s="32"/>
      <c r="AO138" s="32"/>
      <c r="AP138" s="32"/>
      <c r="AQ138" s="32"/>
      <c r="AR138" s="32"/>
      <c r="AS138" s="32"/>
      <c r="AT138" s="32"/>
      <c r="AU138" s="32"/>
      <c r="AV138" s="32"/>
      <c r="AW138" s="32"/>
      <c r="AX138" s="32"/>
      <c r="AY138" s="32"/>
      <c r="AZ138" s="32"/>
      <c r="BA138" s="26"/>
      <c r="BB138" s="26"/>
      <c r="BC138" s="26"/>
    </row>
    <row r="139" spans="1:52" ht="92.25" customHeight="1">
      <c r="A139" s="177" t="e">
        <f t="shared" si="0"/>
        <v>#N/A</v>
      </c>
      <c r="B139" s="177"/>
      <c r="C139" s="177"/>
      <c r="D139" s="216" t="str">
        <f t="shared" si="1"/>
        <v>Проведение осмотров и испытаний аттракциона </v>
      </c>
      <c r="E139" s="217"/>
      <c r="F139" s="217"/>
      <c r="G139" s="217"/>
      <c r="H139" s="217"/>
      <c r="I139" s="217"/>
      <c r="J139" s="217"/>
      <c r="K139" s="217"/>
      <c r="L139" s="217"/>
      <c r="M139" s="217"/>
      <c r="N139" s="217"/>
      <c r="O139" s="217"/>
      <c r="P139" s="217"/>
      <c r="Q139" s="217"/>
      <c r="R139" s="217"/>
      <c r="S139" s="217"/>
      <c r="T139" s="217"/>
      <c r="U139" s="217"/>
      <c r="V139" s="217"/>
      <c r="W139" s="218"/>
      <c r="X139" s="179">
        <f t="shared" si="2"/>
        <v>0</v>
      </c>
      <c r="Y139" s="179"/>
      <c r="Z139" s="179"/>
      <c r="AA139" s="183" t="e">
        <f t="shared" si="3"/>
        <v>#N/A</v>
      </c>
      <c r="AB139" s="151"/>
      <c r="AC139" s="151"/>
      <c r="AD139" s="151" t="e">
        <f t="shared" si="4"/>
        <v>#N/A</v>
      </c>
      <c r="AE139" s="151"/>
      <c r="AF139" s="151"/>
      <c r="AG139" s="151" t="e">
        <f t="shared" si="5"/>
        <v>#N/A</v>
      </c>
      <c r="AH139" s="151"/>
      <c r="AI139" s="151"/>
      <c r="AJ139" s="151" t="e">
        <f t="shared" si="6"/>
        <v>#N/A</v>
      </c>
      <c r="AK139" s="151"/>
      <c r="AL139" s="151"/>
      <c r="AM139" s="13"/>
      <c r="AN139" s="32"/>
      <c r="AO139" s="32"/>
      <c r="AP139" s="32"/>
      <c r="AQ139" s="32"/>
      <c r="AR139" s="32"/>
      <c r="AS139" s="32"/>
      <c r="AT139" s="32"/>
      <c r="AU139" s="32"/>
      <c r="AV139" s="32"/>
      <c r="AW139" s="32"/>
      <c r="AX139" s="32"/>
      <c r="AY139" s="32"/>
      <c r="AZ139" s="32"/>
    </row>
    <row r="140" spans="1:52" ht="58.5" customHeight="1">
      <c r="A140" s="177" t="e">
        <f t="shared" si="0"/>
        <v>#N/A</v>
      </c>
      <c r="B140" s="177"/>
      <c r="C140" s="177"/>
      <c r="D140" s="216" t="str">
        <f t="shared" si="1"/>
        <v>Проведение осмотров и испытаний аттракциона </v>
      </c>
      <c r="E140" s="217"/>
      <c r="F140" s="217"/>
      <c r="G140" s="217"/>
      <c r="H140" s="217"/>
      <c r="I140" s="217"/>
      <c r="J140" s="217"/>
      <c r="K140" s="217"/>
      <c r="L140" s="217"/>
      <c r="M140" s="217"/>
      <c r="N140" s="217"/>
      <c r="O140" s="217"/>
      <c r="P140" s="217"/>
      <c r="Q140" s="217"/>
      <c r="R140" s="217"/>
      <c r="S140" s="217"/>
      <c r="T140" s="217"/>
      <c r="U140" s="217"/>
      <c r="V140" s="217"/>
      <c r="W140" s="218"/>
      <c r="X140" s="179">
        <f t="shared" si="2"/>
        <v>0</v>
      </c>
      <c r="Y140" s="179"/>
      <c r="Z140" s="179"/>
      <c r="AA140" s="183" t="e">
        <f t="shared" si="3"/>
        <v>#N/A</v>
      </c>
      <c r="AB140" s="151"/>
      <c r="AC140" s="151"/>
      <c r="AD140" s="151" t="e">
        <f t="shared" si="4"/>
        <v>#N/A</v>
      </c>
      <c r="AE140" s="151"/>
      <c r="AF140" s="151"/>
      <c r="AG140" s="151" t="e">
        <f t="shared" si="5"/>
        <v>#N/A</v>
      </c>
      <c r="AH140" s="151"/>
      <c r="AI140" s="151"/>
      <c r="AJ140" s="151" t="e">
        <f t="shared" si="6"/>
        <v>#N/A</v>
      </c>
      <c r="AK140" s="151"/>
      <c r="AL140" s="151"/>
      <c r="AM140" s="13"/>
      <c r="AN140" s="32"/>
      <c r="AO140" s="32"/>
      <c r="AP140" s="32"/>
      <c r="AQ140" s="32"/>
      <c r="AR140" s="32"/>
      <c r="AS140" s="32"/>
      <c r="AT140" s="32"/>
      <c r="AU140" s="32"/>
      <c r="AV140" s="32"/>
      <c r="AW140" s="32"/>
      <c r="AX140" s="32"/>
      <c r="AY140" s="32"/>
      <c r="AZ140" s="32"/>
    </row>
    <row r="141" spans="1:52" ht="82.5" customHeight="1">
      <c r="A141" s="177" t="e">
        <f t="shared" si="0"/>
        <v>#N/A</v>
      </c>
      <c r="B141" s="177"/>
      <c r="C141" s="177"/>
      <c r="D141" s="216" t="str">
        <f t="shared" si="1"/>
        <v>Проведение осмотров и испытаний аттракциона </v>
      </c>
      <c r="E141" s="217"/>
      <c r="F141" s="217"/>
      <c r="G141" s="217"/>
      <c r="H141" s="217"/>
      <c r="I141" s="217"/>
      <c r="J141" s="217"/>
      <c r="K141" s="217"/>
      <c r="L141" s="217"/>
      <c r="M141" s="217"/>
      <c r="N141" s="217"/>
      <c r="O141" s="217"/>
      <c r="P141" s="217"/>
      <c r="Q141" s="217"/>
      <c r="R141" s="217"/>
      <c r="S141" s="217"/>
      <c r="T141" s="217"/>
      <c r="U141" s="217"/>
      <c r="V141" s="217"/>
      <c r="W141" s="218"/>
      <c r="X141" s="179">
        <f t="shared" si="2"/>
        <v>0</v>
      </c>
      <c r="Y141" s="179"/>
      <c r="Z141" s="179"/>
      <c r="AA141" s="183" t="e">
        <f t="shared" si="3"/>
        <v>#N/A</v>
      </c>
      <c r="AB141" s="151"/>
      <c r="AC141" s="151"/>
      <c r="AD141" s="151" t="e">
        <f t="shared" si="4"/>
        <v>#N/A</v>
      </c>
      <c r="AE141" s="151"/>
      <c r="AF141" s="151"/>
      <c r="AG141" s="151" t="e">
        <f t="shared" si="5"/>
        <v>#N/A</v>
      </c>
      <c r="AH141" s="151"/>
      <c r="AI141" s="151"/>
      <c r="AJ141" s="151" t="e">
        <f t="shared" si="6"/>
        <v>#N/A</v>
      </c>
      <c r="AK141" s="151"/>
      <c r="AL141" s="151"/>
      <c r="AM141" s="13"/>
      <c r="AN141" s="32"/>
      <c r="AO141" s="32"/>
      <c r="AP141" s="32"/>
      <c r="AQ141" s="32"/>
      <c r="AR141" s="32"/>
      <c r="AS141" s="32"/>
      <c r="AT141" s="32"/>
      <c r="AU141" s="32"/>
      <c r="AV141" s="32"/>
      <c r="AW141" s="32"/>
      <c r="AX141" s="32"/>
      <c r="AY141" s="32"/>
      <c r="AZ141" s="32"/>
    </row>
    <row r="142" spans="1:52" ht="61.5" customHeight="1">
      <c r="A142" s="177" t="e">
        <f t="shared" si="0"/>
        <v>#N/A</v>
      </c>
      <c r="B142" s="177"/>
      <c r="C142" s="177"/>
      <c r="D142" s="216" t="str">
        <f t="shared" si="1"/>
        <v>Проведение осмотров и испытаний аттракциона </v>
      </c>
      <c r="E142" s="217"/>
      <c r="F142" s="217"/>
      <c r="G142" s="217"/>
      <c r="H142" s="217"/>
      <c r="I142" s="217"/>
      <c r="J142" s="217"/>
      <c r="K142" s="217"/>
      <c r="L142" s="217"/>
      <c r="M142" s="217"/>
      <c r="N142" s="217"/>
      <c r="O142" s="217"/>
      <c r="P142" s="217"/>
      <c r="Q142" s="217"/>
      <c r="R142" s="217"/>
      <c r="S142" s="217"/>
      <c r="T142" s="217"/>
      <c r="U142" s="217"/>
      <c r="V142" s="217"/>
      <c r="W142" s="218"/>
      <c r="X142" s="179">
        <f t="shared" si="2"/>
        <v>0</v>
      </c>
      <c r="Y142" s="179"/>
      <c r="Z142" s="179"/>
      <c r="AA142" s="183" t="e">
        <f t="shared" si="3"/>
        <v>#N/A</v>
      </c>
      <c r="AB142" s="151"/>
      <c r="AC142" s="151"/>
      <c r="AD142" s="151" t="e">
        <f t="shared" si="4"/>
        <v>#N/A</v>
      </c>
      <c r="AE142" s="151"/>
      <c r="AF142" s="151"/>
      <c r="AG142" s="151" t="e">
        <f t="shared" si="5"/>
        <v>#N/A</v>
      </c>
      <c r="AH142" s="151"/>
      <c r="AI142" s="151"/>
      <c r="AJ142" s="151" t="e">
        <f t="shared" si="6"/>
        <v>#N/A</v>
      </c>
      <c r="AK142" s="151"/>
      <c r="AL142" s="151"/>
      <c r="AM142" s="13"/>
      <c r="AN142" s="32"/>
      <c r="AO142" s="32"/>
      <c r="AP142" s="32"/>
      <c r="AQ142" s="32"/>
      <c r="AR142" s="32"/>
      <c r="AS142" s="32"/>
      <c r="AT142" s="32"/>
      <c r="AU142" s="32"/>
      <c r="AV142" s="32"/>
      <c r="AW142" s="32"/>
      <c r="AX142" s="32"/>
      <c r="AY142" s="32"/>
      <c r="AZ142" s="32"/>
    </row>
    <row r="143" spans="1:52" ht="15.75" thickBot="1">
      <c r="A143" s="59"/>
      <c r="B143" s="59"/>
      <c r="C143" s="59"/>
      <c r="D143" s="59"/>
      <c r="E143" s="59"/>
      <c r="F143" s="59"/>
      <c r="G143" s="59"/>
      <c r="H143" s="59"/>
      <c r="I143" s="59"/>
      <c r="J143" s="59"/>
      <c r="K143" s="59"/>
      <c r="L143" s="59"/>
      <c r="M143" s="59"/>
      <c r="N143" s="59"/>
      <c r="O143" s="59"/>
      <c r="P143" s="59"/>
      <c r="Q143" s="59"/>
      <c r="R143" s="59"/>
      <c r="S143" s="61"/>
      <c r="T143" s="59"/>
      <c r="U143" s="59"/>
      <c r="V143" s="59"/>
      <c r="W143" s="59"/>
      <c r="X143" s="67" t="s">
        <v>9</v>
      </c>
      <c r="Y143" s="59"/>
      <c r="Z143" s="59"/>
      <c r="AA143" s="68"/>
      <c r="AB143" s="68"/>
      <c r="AC143" s="68"/>
      <c r="AD143" s="215">
        <f>SUMIF(AD135:AF142,"&gt;0",AD135:AF142)</f>
        <v>0</v>
      </c>
      <c r="AE143" s="215"/>
      <c r="AF143" s="215"/>
      <c r="AG143" s="215">
        <f>SUMIF(AG135:AI142,"&gt;0",AG135:AI142)</f>
        <v>0</v>
      </c>
      <c r="AH143" s="215"/>
      <c r="AI143" s="215"/>
      <c r="AJ143" s="215">
        <f>SUMIF(AJ135:AL142,"&gt;0",AJ135:AL142)</f>
        <v>0</v>
      </c>
      <c r="AK143" s="215"/>
      <c r="AL143" s="215"/>
      <c r="AM143" s="13"/>
      <c r="AN143" s="32"/>
      <c r="AO143" s="32"/>
      <c r="AP143" s="32"/>
      <c r="AQ143" s="32"/>
      <c r="AR143" s="32"/>
      <c r="AS143" s="32"/>
      <c r="AT143" s="32"/>
      <c r="AU143" s="32"/>
      <c r="AV143" s="32"/>
      <c r="AW143" s="32"/>
      <c r="AX143" s="32"/>
      <c r="AY143" s="32"/>
      <c r="AZ143" s="32"/>
    </row>
    <row r="144" spans="1:52" ht="15">
      <c r="A144" s="152" t="s">
        <v>61</v>
      </c>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3"/>
      <c r="AN144" s="32"/>
      <c r="AO144" s="32"/>
      <c r="AP144" s="32"/>
      <c r="AQ144" s="32"/>
      <c r="AR144" s="32"/>
      <c r="AS144" s="32"/>
      <c r="AT144" s="32"/>
      <c r="AU144" s="32"/>
      <c r="AV144" s="32"/>
      <c r="AW144" s="32"/>
      <c r="AX144" s="32"/>
      <c r="AY144" s="32"/>
      <c r="AZ144" s="32"/>
    </row>
    <row r="145" spans="1:52" ht="15">
      <c r="A145" s="152" t="s">
        <v>55</v>
      </c>
      <c r="B145" s="152"/>
      <c r="C145" s="152"/>
      <c r="D145" s="152"/>
      <c r="E145" s="152"/>
      <c r="F145" s="152"/>
      <c r="G145" s="152"/>
      <c r="H145" s="207" t="str">
        <f>SUBSTITUTE(PROPER(INDEX(n_4,MID(TEXT(AJ143,n0),1,1)+1)&amp;INDEX(n0x,MID(TEXT(AJ143,n0),2,1)+1,MID(TEXT(AJ143,n0),3,1)+1)&amp;IF(-MID(TEXT(AJ143,n0),1,3),"миллиард"&amp;VLOOKUP(MID(TEXT(AJ143,n0),3,1)*AND(MID(TEXT(AJ143,n0),2,1)-1),мил,2),"")&amp;INDEX(n_4,MID(TEXT(AJ143,n0),4,1)+1)&amp;INDEX(n0x,MID(TEXT(AJ143,n0),5,1)+1,MID(TEXT(AJ143,n0),6,1)+1)&amp;IF(-MID(TEXT(AJ143,n0),4,3),"миллион"&amp;VLOOKUP(MID(TEXT(AJ143,n0),6,1)*AND(MID(TEXT(AJ143,n0),5,1)-1),мил,2),"")&amp;INDEX(n_4,MID(TEXT(AJ143,n0),7,1)+1)&amp;INDEX(n1x,MID(TEXT(AJ143,n0),8,1)+1,MID(TEXT(AJ143,n0),9,1)+1)&amp;IF(-MID(TEXT(AJ143,n0),7,3),VLOOKUP(MID(TEXT(AJ143,n0),9,1)*AND(MID(TEXT(AJ143,n0),8,1)-1),тыс,2),"")&amp;INDEX(n_4,MID(TEXT(AJ143,n0),10,1)+1)&amp;INDEX(n0x,MID(TEXT(AJ143,n0),11,1)+1,MID(TEXT(AJ143,n0),12,1)+1)),"z"," ")&amp;IF(TRUNC(TEXT(AJ143,n0)),"","Ноль ")&amp;"рубл"&amp;VLOOKUP(MOD(MAX(MOD(MID(TEXT(AJ143,n0),11,2)-11,100),9),10),{0,"ь ";1,"я ";4,"ей "},2)&amp;RIGHT(TEXT(AJ143,n0),2)&amp;" копе"&amp;VLOOKUP(MOD(MAX(MOD(RIGHT(TEXT(AJ143,n0),2)-11,100),9),10),{0,"йка";1,"йки";4,"ек"},2)</f>
        <v>Ноль рублей 00 копеек</v>
      </c>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13"/>
      <c r="AN145" s="32"/>
      <c r="AO145" s="32"/>
      <c r="AP145" s="32"/>
      <c r="AQ145" s="32"/>
      <c r="AR145" s="32"/>
      <c r="AS145" s="32"/>
      <c r="AT145" s="32"/>
      <c r="AU145" s="32"/>
      <c r="AV145" s="32"/>
      <c r="AW145" s="32"/>
      <c r="AX145" s="32"/>
      <c r="AY145" s="32"/>
      <c r="AZ145" s="32"/>
    </row>
    <row r="146" spans="1:52" ht="15">
      <c r="A146" s="59" t="s">
        <v>19</v>
      </c>
      <c r="B146" s="59"/>
      <c r="C146" s="59"/>
      <c r="D146" s="59"/>
      <c r="E146" s="59"/>
      <c r="F146" s="59"/>
      <c r="G146" s="59"/>
      <c r="H146" s="201" t="str">
        <f>SUBSTITUTE(PROPER(INDEX(n_4,MID(TEXT(AG143,n0),1,1)+1)&amp;INDEX(n0x,MID(TEXT(AG143,n0),2,1)+1,MID(TEXT(AG143,n0),3,1)+1)&amp;IF(-MID(TEXT(AG143,n0),1,3),"миллиард"&amp;VLOOKUP(MID(TEXT(AG143,n0),3,1)*AND(MID(TEXT(AG143,n0),2,1)-1),мил,2),"")&amp;INDEX(n_4,MID(TEXT(AG143,n0),4,1)+1)&amp;INDEX(n0x,MID(TEXT(AG143,n0),5,1)+1,MID(TEXT(AG143,n0),6,1)+1)&amp;IF(-MID(TEXT(AG143,n0),4,3),"миллион"&amp;VLOOKUP(MID(TEXT(AG143,n0),6,1)*AND(MID(TEXT(AG143,n0),5,1)-1),мил,2),"")&amp;INDEX(n_4,MID(TEXT(AG143,n0),7,1)+1)&amp;INDEX(n1x,MID(TEXT(AG143,n0),8,1)+1,MID(TEXT(AG143,n0),9,1)+1)&amp;IF(-MID(TEXT(AG143,n0),7,3),VLOOKUP(MID(TEXT(AG143,n0),9,1)*AND(MID(TEXT(AG143,n0),8,1)-1),тыс,2),"")&amp;INDEX(n_4,MID(TEXT(AG143,n0),10,1)+1)&amp;INDEX(n0x,MID(TEXT(AG143,n0),11,1)+1,MID(TEXT(AG143,n0),12,1)+1)),"z"," ")&amp;IF(TRUNC(TEXT(AG143,n0)),"","Ноль ")&amp;"рубл"&amp;VLOOKUP(MOD(MAX(MOD(MID(TEXT(AG143,n0),11,2)-11,100),9),10),{0,"ь ";1,"я ";4,"ей "},2)&amp;RIGHT(TEXT(AG143,n0),2)&amp;" копе"&amp;VLOOKUP(MOD(MAX(MOD(RIGHT(TEXT(AG143,n0),2)-11,100),9),10),{0,"йка";1,"йки";4,"ек"},2)</f>
        <v>Ноль рублей 00 копеек</v>
      </c>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13"/>
      <c r="AN146" s="32"/>
      <c r="AO146" s="32"/>
      <c r="AP146" s="32"/>
      <c r="AQ146" s="32"/>
      <c r="AR146" s="32"/>
      <c r="AS146" s="32"/>
      <c r="AT146" s="32"/>
      <c r="AU146" s="32"/>
      <c r="AV146" s="32"/>
      <c r="AW146" s="32"/>
      <c r="AX146" s="32"/>
      <c r="AY146" s="32"/>
      <c r="AZ146" s="32"/>
    </row>
    <row r="147" spans="1:52" ht="24" customHeight="1">
      <c r="A147" s="152" t="s">
        <v>87</v>
      </c>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3"/>
      <c r="AN147" s="32"/>
      <c r="AO147" s="32"/>
      <c r="AP147" s="32"/>
      <c r="AQ147" s="32"/>
      <c r="AR147" s="32"/>
      <c r="AS147" s="32"/>
      <c r="AT147" s="32"/>
      <c r="AU147" s="32"/>
      <c r="AV147" s="32"/>
      <c r="AW147" s="32"/>
      <c r="AX147" s="32"/>
      <c r="AY147" s="32"/>
      <c r="AZ147" s="32"/>
    </row>
    <row r="148" spans="1:52" ht="15" customHeight="1">
      <c r="A148" s="152" t="s">
        <v>62</v>
      </c>
      <c r="B148" s="152"/>
      <c r="C148" s="152"/>
      <c r="D148" s="152"/>
      <c r="E148" s="152"/>
      <c r="F148" s="152"/>
      <c r="G148" s="91"/>
      <c r="H148" s="91"/>
      <c r="I148" s="91"/>
      <c r="J148" s="91"/>
      <c r="K148" s="91"/>
      <c r="L148" s="91"/>
      <c r="M148" s="91"/>
      <c r="N148" s="91"/>
      <c r="O148" s="92"/>
      <c r="P148" s="92"/>
      <c r="Q148" s="92"/>
      <c r="R148" s="92"/>
      <c r="S148" s="92"/>
      <c r="T148" s="92"/>
      <c r="U148" s="92"/>
      <c r="V148" s="92"/>
      <c r="W148" s="92"/>
      <c r="X148" s="92"/>
      <c r="Y148" s="92"/>
      <c r="Z148" s="92"/>
      <c r="AA148" s="92"/>
      <c r="AB148" s="92"/>
      <c r="AC148" s="92"/>
      <c r="AD148" s="92"/>
      <c r="AE148" s="92"/>
      <c r="AF148" s="92"/>
      <c r="AG148" s="91"/>
      <c r="AH148" s="91"/>
      <c r="AI148" s="91"/>
      <c r="AJ148" s="91"/>
      <c r="AK148" s="91"/>
      <c r="AL148" s="91"/>
      <c r="AM148" s="13"/>
      <c r="AN148" s="32"/>
      <c r="AO148" s="32"/>
      <c r="AP148" s="32"/>
      <c r="AQ148" s="32"/>
      <c r="AR148" s="32"/>
      <c r="AS148" s="32"/>
      <c r="AT148" s="32"/>
      <c r="AU148" s="32"/>
      <c r="AV148" s="32"/>
      <c r="AW148" s="32"/>
      <c r="AX148" s="32"/>
      <c r="AY148" s="32"/>
      <c r="AZ148" s="32"/>
    </row>
    <row r="149" spans="1:52" ht="6" customHeight="1">
      <c r="A149" s="59"/>
      <c r="B149" s="59"/>
      <c r="C149" s="59"/>
      <c r="D149" s="59"/>
      <c r="E149" s="59"/>
      <c r="F149" s="59"/>
      <c r="G149" s="59"/>
      <c r="H149" s="59"/>
      <c r="I149" s="59"/>
      <c r="J149" s="59"/>
      <c r="K149" s="59"/>
      <c r="L149" s="59"/>
      <c r="M149" s="59"/>
      <c r="N149" s="59"/>
      <c r="O149" s="59"/>
      <c r="P149" s="59"/>
      <c r="Q149" s="59"/>
      <c r="R149" s="59"/>
      <c r="S149" s="61"/>
      <c r="T149" s="61"/>
      <c r="U149" s="59"/>
      <c r="V149" s="59"/>
      <c r="W149" s="59"/>
      <c r="X149" s="59"/>
      <c r="Y149" s="59"/>
      <c r="Z149" s="59"/>
      <c r="AA149" s="59"/>
      <c r="AB149" s="59"/>
      <c r="AC149" s="59"/>
      <c r="AD149" s="59"/>
      <c r="AE149" s="59"/>
      <c r="AF149" s="59"/>
      <c r="AG149" s="59"/>
      <c r="AH149" s="59"/>
      <c r="AI149" s="59"/>
      <c r="AJ149" s="59"/>
      <c r="AK149" s="59"/>
      <c r="AL149" s="59"/>
      <c r="AM149" s="13"/>
      <c r="AN149" s="32"/>
      <c r="AO149" s="32"/>
      <c r="AP149" s="32"/>
      <c r="AQ149" s="32"/>
      <c r="AR149" s="32"/>
      <c r="AS149" s="32"/>
      <c r="AT149" s="32"/>
      <c r="AU149" s="32"/>
      <c r="AV149" s="32"/>
      <c r="AW149" s="32"/>
      <c r="AX149" s="32"/>
      <c r="AY149" s="32"/>
      <c r="AZ149" s="32"/>
    </row>
    <row r="150" spans="1:52" ht="8.25" customHeight="1">
      <c r="A150" s="59"/>
      <c r="B150" s="59"/>
      <c r="C150" s="59"/>
      <c r="D150" s="59"/>
      <c r="E150" s="59"/>
      <c r="F150" s="59"/>
      <c r="G150" s="59"/>
      <c r="H150" s="59"/>
      <c r="I150" s="59"/>
      <c r="J150" s="59"/>
      <c r="K150" s="59"/>
      <c r="L150" s="59"/>
      <c r="M150" s="59"/>
      <c r="N150" s="59"/>
      <c r="O150" s="59"/>
      <c r="P150" s="59"/>
      <c r="Q150" s="59"/>
      <c r="R150" s="59"/>
      <c r="S150" s="61"/>
      <c r="T150" s="61"/>
      <c r="U150" s="59"/>
      <c r="V150" s="59"/>
      <c r="W150" s="59"/>
      <c r="X150" s="59"/>
      <c r="Y150" s="59"/>
      <c r="Z150" s="59"/>
      <c r="AA150" s="59"/>
      <c r="AB150" s="59"/>
      <c r="AC150" s="59"/>
      <c r="AD150" s="59"/>
      <c r="AE150" s="59"/>
      <c r="AF150" s="59"/>
      <c r="AG150" s="59"/>
      <c r="AH150" s="59"/>
      <c r="AI150" s="59"/>
      <c r="AJ150" s="59"/>
      <c r="AK150" s="59"/>
      <c r="AL150" s="59"/>
      <c r="AM150" s="13"/>
      <c r="AN150" s="32"/>
      <c r="AO150" s="32"/>
      <c r="AP150" s="32"/>
      <c r="AQ150" s="32"/>
      <c r="AR150" s="32"/>
      <c r="AS150" s="32"/>
      <c r="AT150" s="32"/>
      <c r="AU150" s="32"/>
      <c r="AV150" s="32"/>
      <c r="AW150" s="32"/>
      <c r="AX150" s="32"/>
      <c r="AY150" s="32"/>
      <c r="AZ150" s="32"/>
    </row>
    <row r="151" spans="1:52" ht="15">
      <c r="A151" s="59"/>
      <c r="B151" s="59"/>
      <c r="C151" s="59"/>
      <c r="D151" s="59"/>
      <c r="E151" s="59"/>
      <c r="F151" s="60" t="s">
        <v>0</v>
      </c>
      <c r="G151" s="59"/>
      <c r="H151" s="59"/>
      <c r="I151" s="59"/>
      <c r="J151" s="59"/>
      <c r="K151" s="59"/>
      <c r="L151" s="59"/>
      <c r="M151" s="59"/>
      <c r="N151" s="59"/>
      <c r="O151" s="59"/>
      <c r="P151" s="59"/>
      <c r="Q151" s="59"/>
      <c r="R151" s="59"/>
      <c r="S151" s="61"/>
      <c r="T151" s="61"/>
      <c r="U151" s="59"/>
      <c r="V151" s="59"/>
      <c r="W151" s="59"/>
      <c r="X151" s="59"/>
      <c r="Y151" s="60" t="s">
        <v>1</v>
      </c>
      <c r="Z151" s="59"/>
      <c r="AA151" s="59"/>
      <c r="AB151" s="59"/>
      <c r="AC151" s="59"/>
      <c r="AD151" s="59"/>
      <c r="AE151" s="59"/>
      <c r="AF151" s="59"/>
      <c r="AG151" s="59"/>
      <c r="AH151" s="59"/>
      <c r="AI151" s="59"/>
      <c r="AJ151" s="59"/>
      <c r="AK151" s="59"/>
      <c r="AL151" s="59"/>
      <c r="AM151" s="13"/>
      <c r="AN151" s="32"/>
      <c r="AO151" s="32"/>
      <c r="AP151" s="32"/>
      <c r="AQ151" s="32"/>
      <c r="AR151" s="32"/>
      <c r="AS151" s="32"/>
      <c r="AT151" s="32"/>
      <c r="AU151" s="32"/>
      <c r="AV151" s="32"/>
      <c r="AW151" s="32"/>
      <c r="AX151" s="32"/>
      <c r="AY151" s="32"/>
      <c r="AZ151" s="32"/>
    </row>
    <row r="152" spans="1:52" ht="31.5" customHeight="1">
      <c r="A152" s="222" t="str">
        <f>T108</f>
        <v>Начальник Витебского областного 
управления Госпромнадзора
___________________________ В.И.Чекан</v>
      </c>
      <c r="B152" s="222"/>
      <c r="C152" s="222"/>
      <c r="D152" s="222"/>
      <c r="E152" s="222"/>
      <c r="F152" s="222"/>
      <c r="G152" s="222"/>
      <c r="H152" s="222"/>
      <c r="I152" s="222"/>
      <c r="J152" s="222"/>
      <c r="K152" s="222"/>
      <c r="L152" s="222"/>
      <c r="M152" s="222"/>
      <c r="N152" s="222"/>
      <c r="O152" s="222"/>
      <c r="P152" s="222"/>
      <c r="Q152" s="15"/>
      <c r="R152" s="15"/>
      <c r="S152" s="15"/>
      <c r="T152" s="61"/>
      <c r="U152" s="59"/>
      <c r="V152" s="261">
        <f>A108</f>
        <v>0</v>
      </c>
      <c r="W152" s="261"/>
      <c r="X152" s="261"/>
      <c r="Y152" s="261"/>
      <c r="Z152" s="261"/>
      <c r="AA152" s="261"/>
      <c r="AB152" s="261"/>
      <c r="AC152" s="261"/>
      <c r="AD152" s="261"/>
      <c r="AE152" s="261"/>
      <c r="AF152" s="261"/>
      <c r="AG152" s="261"/>
      <c r="AH152" s="261"/>
      <c r="AI152" s="261"/>
      <c r="AJ152" s="261"/>
      <c r="AK152" s="261"/>
      <c r="AL152" s="261"/>
      <c r="AM152" s="13"/>
      <c r="AN152" s="32"/>
      <c r="AO152" s="32"/>
      <c r="AP152" s="32"/>
      <c r="AQ152" s="32"/>
      <c r="AR152" s="32"/>
      <c r="AS152" s="32"/>
      <c r="AT152" s="32"/>
      <c r="AU152" s="32"/>
      <c r="AV152" s="32"/>
      <c r="AW152" s="32"/>
      <c r="AX152" s="32"/>
      <c r="AY152" s="32"/>
      <c r="AZ152" s="32"/>
    </row>
    <row r="153" spans="1:52" ht="23.25" customHeight="1">
      <c r="A153" s="222"/>
      <c r="B153" s="222"/>
      <c r="C153" s="222"/>
      <c r="D153" s="222"/>
      <c r="E153" s="222"/>
      <c r="F153" s="222"/>
      <c r="G153" s="222"/>
      <c r="H153" s="222"/>
      <c r="I153" s="222"/>
      <c r="J153" s="222"/>
      <c r="K153" s="222"/>
      <c r="L153" s="222"/>
      <c r="M153" s="222"/>
      <c r="N153" s="222"/>
      <c r="O153" s="222"/>
      <c r="P153" s="222"/>
      <c r="Q153" s="15"/>
      <c r="R153" s="15"/>
      <c r="S153" s="15"/>
      <c r="T153" s="61"/>
      <c r="U153" s="59"/>
      <c r="V153" s="59"/>
      <c r="W153" s="59"/>
      <c r="X153" s="59"/>
      <c r="Y153" s="59"/>
      <c r="Z153" s="59"/>
      <c r="AA153" s="69" t="s">
        <v>64</v>
      </c>
      <c r="AB153" s="69"/>
      <c r="AC153" s="69"/>
      <c r="AD153" s="69"/>
      <c r="AE153" s="69"/>
      <c r="AF153" s="59"/>
      <c r="AG153" s="59"/>
      <c r="AH153" s="59"/>
      <c r="AI153" s="59"/>
      <c r="AJ153" s="59"/>
      <c r="AK153" s="59"/>
      <c r="AL153" s="59"/>
      <c r="AM153" s="13"/>
      <c r="AN153" s="32"/>
      <c r="AO153" s="32"/>
      <c r="AP153" s="32"/>
      <c r="AQ153" s="32"/>
      <c r="AR153" s="32"/>
      <c r="AS153" s="32"/>
      <c r="AT153" s="32"/>
      <c r="AU153" s="32"/>
      <c r="AV153" s="32"/>
      <c r="AW153" s="32"/>
      <c r="AX153" s="32"/>
      <c r="AY153" s="32"/>
      <c r="AZ153" s="32"/>
    </row>
    <row r="154" spans="1:52" ht="15" customHeight="1">
      <c r="A154" s="222"/>
      <c r="B154" s="222"/>
      <c r="C154" s="222"/>
      <c r="D154" s="222"/>
      <c r="E154" s="222"/>
      <c r="F154" s="222"/>
      <c r="G154" s="222"/>
      <c r="H154" s="222"/>
      <c r="I154" s="222"/>
      <c r="J154" s="222"/>
      <c r="K154" s="222"/>
      <c r="L154" s="222"/>
      <c r="M154" s="222"/>
      <c r="N154" s="222"/>
      <c r="O154" s="222"/>
      <c r="P154" s="222"/>
      <c r="Q154" s="59"/>
      <c r="R154" s="59"/>
      <c r="S154" s="61"/>
      <c r="T154" s="61"/>
      <c r="U154" s="59"/>
      <c r="V154" s="202"/>
      <c r="W154" s="202"/>
      <c r="X154" s="202"/>
      <c r="Y154" s="202"/>
      <c r="Z154" s="202"/>
      <c r="AA154" s="202"/>
      <c r="AB154" s="202"/>
      <c r="AC154" s="202"/>
      <c r="AD154" s="263">
        <f>K111</f>
        <v>0</v>
      </c>
      <c r="AE154" s="263"/>
      <c r="AF154" s="263"/>
      <c r="AG154" s="263"/>
      <c r="AH154" s="263"/>
      <c r="AI154" s="263"/>
      <c r="AJ154" s="263"/>
      <c r="AK154" s="263"/>
      <c r="AL154" s="263"/>
      <c r="AM154" s="13"/>
      <c r="AN154" s="32"/>
      <c r="AO154" s="32"/>
      <c r="AP154" s="32"/>
      <c r="AQ154" s="32"/>
      <c r="AR154" s="32"/>
      <c r="AS154" s="32"/>
      <c r="AT154" s="32"/>
      <c r="AU154" s="32"/>
      <c r="AV154" s="32"/>
      <c r="AW154" s="32"/>
      <c r="AX154" s="32"/>
      <c r="AY154" s="32"/>
      <c r="AZ154" s="32"/>
    </row>
    <row r="155" spans="1:52" ht="15">
      <c r="A155" s="59"/>
      <c r="B155" s="59"/>
      <c r="C155" s="59"/>
      <c r="D155" s="59"/>
      <c r="E155" s="59"/>
      <c r="F155" s="59"/>
      <c r="G155" s="59"/>
      <c r="H155" s="59"/>
      <c r="I155" s="59"/>
      <c r="J155" s="59"/>
      <c r="K155" s="59"/>
      <c r="L155" s="59"/>
      <c r="M155" s="59"/>
      <c r="N155" s="59"/>
      <c r="O155" s="59"/>
      <c r="P155" s="59"/>
      <c r="Q155" s="59"/>
      <c r="R155" s="59"/>
      <c r="S155" s="61"/>
      <c r="T155" s="61"/>
      <c r="U155" s="59"/>
      <c r="V155" s="59" t="s">
        <v>11</v>
      </c>
      <c r="W155" s="59"/>
      <c r="X155" s="59"/>
      <c r="Y155" s="59"/>
      <c r="Z155" s="59"/>
      <c r="AA155" s="59"/>
      <c r="AB155" s="59"/>
      <c r="AC155" s="59"/>
      <c r="AD155" s="59"/>
      <c r="AE155" s="59"/>
      <c r="AF155" s="59"/>
      <c r="AG155" s="70" t="s">
        <v>37</v>
      </c>
      <c r="AH155" s="59"/>
      <c r="AI155" s="59"/>
      <c r="AJ155" s="59"/>
      <c r="AK155" s="59"/>
      <c r="AL155" s="59"/>
      <c r="AM155" s="13"/>
      <c r="AN155" s="32"/>
      <c r="AO155" s="32"/>
      <c r="AP155" s="32"/>
      <c r="AQ155" s="32"/>
      <c r="AR155" s="32"/>
      <c r="AS155" s="32"/>
      <c r="AT155" s="32"/>
      <c r="AU155" s="32"/>
      <c r="AV155" s="32"/>
      <c r="AW155" s="32"/>
      <c r="AX155" s="32"/>
      <c r="AY155" s="32"/>
      <c r="AZ155" s="32"/>
    </row>
    <row r="156" spans="1:52" ht="15">
      <c r="A156" s="59"/>
      <c r="B156" s="59"/>
      <c r="C156" s="59"/>
      <c r="D156" s="59"/>
      <c r="E156" s="59" t="s">
        <v>12</v>
      </c>
      <c r="F156" s="59"/>
      <c r="G156" s="59"/>
      <c r="H156" s="59"/>
      <c r="I156" s="59"/>
      <c r="J156" s="59"/>
      <c r="K156" s="59"/>
      <c r="L156" s="59"/>
      <c r="M156" s="59"/>
      <c r="N156" s="59"/>
      <c r="O156" s="59"/>
      <c r="P156" s="59"/>
      <c r="Q156" s="59"/>
      <c r="R156" s="59"/>
      <c r="S156" s="61"/>
      <c r="T156" s="61"/>
      <c r="U156" s="59"/>
      <c r="V156" s="59"/>
      <c r="W156" s="59"/>
      <c r="X156" s="59"/>
      <c r="Y156" s="59"/>
      <c r="Z156" s="42"/>
      <c r="AA156" s="59"/>
      <c r="AB156" s="59" t="s">
        <v>12</v>
      </c>
      <c r="AC156" s="59"/>
      <c r="AD156" s="59"/>
      <c r="AE156" s="59"/>
      <c r="AF156" s="59"/>
      <c r="AG156" s="59"/>
      <c r="AH156" s="59"/>
      <c r="AI156" s="59"/>
      <c r="AJ156" s="59"/>
      <c r="AK156" s="59"/>
      <c r="AL156" s="59"/>
      <c r="AM156" s="13"/>
      <c r="AN156" s="32"/>
      <c r="AO156" s="32"/>
      <c r="AP156" s="32"/>
      <c r="AQ156" s="32"/>
      <c r="AR156" s="32"/>
      <c r="AS156" s="32"/>
      <c r="AT156" s="32"/>
      <c r="AU156" s="32"/>
      <c r="AV156" s="32"/>
      <c r="AW156" s="32"/>
      <c r="AX156" s="32"/>
      <c r="AY156" s="32"/>
      <c r="AZ156" s="32"/>
    </row>
    <row r="157" spans="1:52" ht="6" customHeight="1">
      <c r="A157" s="219"/>
      <c r="B157" s="219"/>
      <c r="C157" s="219"/>
      <c r="D157" s="219"/>
      <c r="E157" s="219"/>
      <c r="F157" s="219"/>
      <c r="G157" s="219"/>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32"/>
      <c r="AO157" s="32"/>
      <c r="AP157" s="32"/>
      <c r="AQ157" s="32"/>
      <c r="AR157" s="32"/>
      <c r="AS157" s="32"/>
      <c r="AT157" s="32"/>
      <c r="AU157" s="32"/>
      <c r="AV157" s="32"/>
      <c r="AW157" s="32"/>
      <c r="AX157" s="32"/>
      <c r="AY157" s="32"/>
      <c r="AZ157" s="32"/>
    </row>
    <row r="158" spans="1:52" ht="5.25" customHeight="1">
      <c r="A158" s="59"/>
      <c r="B158" s="59"/>
      <c r="C158" s="59"/>
      <c r="D158" s="59"/>
      <c r="E158" s="59"/>
      <c r="F158" s="59"/>
      <c r="G158" s="59"/>
      <c r="H158" s="59"/>
      <c r="I158" s="59"/>
      <c r="J158" s="59"/>
      <c r="K158" s="59"/>
      <c r="L158" s="59"/>
      <c r="M158" s="59"/>
      <c r="N158" s="59"/>
      <c r="O158" s="59"/>
      <c r="P158" s="59"/>
      <c r="Q158" s="59"/>
      <c r="R158" s="59"/>
      <c r="S158" s="61"/>
      <c r="T158" s="61"/>
      <c r="U158" s="59"/>
      <c r="V158" s="59"/>
      <c r="W158" s="59"/>
      <c r="X158" s="59"/>
      <c r="Y158" s="59"/>
      <c r="Z158" s="59"/>
      <c r="AA158" s="59"/>
      <c r="AB158" s="59"/>
      <c r="AC158" s="59"/>
      <c r="AD158" s="59"/>
      <c r="AE158" s="59"/>
      <c r="AF158" s="59"/>
      <c r="AG158" s="59"/>
      <c r="AH158" s="59"/>
      <c r="AI158" s="59"/>
      <c r="AJ158" s="59"/>
      <c r="AK158" s="59"/>
      <c r="AL158" s="59"/>
      <c r="AM158" s="13"/>
      <c r="AN158" s="32"/>
      <c r="AO158" s="32"/>
      <c r="AP158" s="32"/>
      <c r="AQ158" s="32"/>
      <c r="AR158" s="32"/>
      <c r="AS158" s="32"/>
      <c r="AT158" s="32"/>
      <c r="AU158" s="32"/>
      <c r="AV158" s="32"/>
      <c r="AW158" s="32"/>
      <c r="AX158" s="32"/>
      <c r="AY158" s="32"/>
      <c r="AZ158" s="32"/>
    </row>
    <row r="159" spans="1:52" ht="6" customHeight="1">
      <c r="A159" s="59"/>
      <c r="B159" s="59"/>
      <c r="C159" s="59"/>
      <c r="D159" s="59"/>
      <c r="E159" s="59"/>
      <c r="F159" s="59"/>
      <c r="G159" s="59"/>
      <c r="H159" s="59"/>
      <c r="I159" s="59"/>
      <c r="J159" s="59"/>
      <c r="K159" s="59"/>
      <c r="L159" s="59"/>
      <c r="M159" s="59"/>
      <c r="N159" s="59"/>
      <c r="O159" s="59"/>
      <c r="P159" s="59"/>
      <c r="Q159" s="59"/>
      <c r="R159" s="59"/>
      <c r="S159" s="61"/>
      <c r="T159" s="61"/>
      <c r="U159" s="59"/>
      <c r="V159" s="59"/>
      <c r="W159" s="59"/>
      <c r="X159" s="59"/>
      <c r="Y159" s="59"/>
      <c r="Z159" s="59"/>
      <c r="AA159" s="59"/>
      <c r="AB159" s="59"/>
      <c r="AC159" s="59"/>
      <c r="AD159" s="59"/>
      <c r="AE159" s="59"/>
      <c r="AF159" s="59"/>
      <c r="AG159" s="59"/>
      <c r="AH159" s="59"/>
      <c r="AI159" s="59"/>
      <c r="AJ159" s="59"/>
      <c r="AK159" s="59"/>
      <c r="AL159" s="59"/>
      <c r="AM159" s="13"/>
      <c r="AN159" s="32"/>
      <c r="AO159" s="32"/>
      <c r="AP159" s="32"/>
      <c r="AQ159" s="32"/>
      <c r="AR159" s="32"/>
      <c r="AS159" s="32"/>
      <c r="AT159" s="32"/>
      <c r="AU159" s="32"/>
      <c r="AV159" s="32"/>
      <c r="AW159" s="32"/>
      <c r="AX159" s="32"/>
      <c r="AY159" s="32"/>
      <c r="AZ159" s="32"/>
    </row>
    <row r="160" spans="1:52" ht="16.5" customHeight="1">
      <c r="A160" s="264" t="s">
        <v>270</v>
      </c>
      <c r="B160" s="265"/>
      <c r="C160" s="265"/>
      <c r="D160" s="265"/>
      <c r="E160" s="265"/>
      <c r="F160" s="265"/>
      <c r="G160" s="265"/>
      <c r="H160" s="265"/>
      <c r="I160" s="265"/>
      <c r="J160" s="265"/>
      <c r="K160" s="265"/>
      <c r="L160" s="265"/>
      <c r="M160" s="265"/>
      <c r="N160" s="265"/>
      <c r="O160" s="265"/>
      <c r="P160" s="265"/>
      <c r="Q160" s="265"/>
      <c r="R160" s="59"/>
      <c r="S160" s="61"/>
      <c r="T160" s="61"/>
      <c r="U160" s="59"/>
      <c r="V160" s="59"/>
      <c r="W160" s="60" t="s">
        <v>22</v>
      </c>
      <c r="X160" s="59"/>
      <c r="Y160" s="59"/>
      <c r="Z160" s="59"/>
      <c r="AA160" s="59"/>
      <c r="AB160" s="59"/>
      <c r="AC160" s="59"/>
      <c r="AD160" s="59"/>
      <c r="AE160" s="59"/>
      <c r="AF160" s="209" t="str">
        <f>V42</f>
        <v>ТО/А</v>
      </c>
      <c r="AG160" s="209"/>
      <c r="AH160" s="209"/>
      <c r="AI160" s="209"/>
      <c r="AJ160" s="209"/>
      <c r="AK160" s="209"/>
      <c r="AL160" s="209"/>
      <c r="AM160" s="13"/>
      <c r="AN160" s="32"/>
      <c r="AO160" s="32"/>
      <c r="AP160" s="32"/>
      <c r="AQ160" s="32"/>
      <c r="AR160" s="32"/>
      <c r="AS160" s="32"/>
      <c r="AT160" s="32"/>
      <c r="AU160" s="32"/>
      <c r="AV160" s="32"/>
      <c r="AW160" s="32"/>
      <c r="AX160" s="32"/>
      <c r="AY160" s="32"/>
      <c r="AZ160" s="32"/>
    </row>
    <row r="161" spans="1:52" ht="19.5" customHeight="1">
      <c r="A161" s="260" t="str">
        <f>A119</f>
        <v>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v>
      </c>
      <c r="B161" s="260"/>
      <c r="C161" s="260"/>
      <c r="D161" s="260"/>
      <c r="E161" s="260"/>
      <c r="F161" s="260"/>
      <c r="G161" s="260"/>
      <c r="H161" s="260"/>
      <c r="I161" s="260"/>
      <c r="J161" s="260"/>
      <c r="K161" s="260"/>
      <c r="L161" s="260"/>
      <c r="M161" s="260"/>
      <c r="N161" s="260"/>
      <c r="O161" s="260"/>
      <c r="P161" s="260"/>
      <c r="Q161" s="260"/>
      <c r="R161" s="59"/>
      <c r="S161" s="61"/>
      <c r="T161" s="61"/>
      <c r="U161" s="59"/>
      <c r="V161" s="59"/>
      <c r="W161" s="59"/>
      <c r="X161" s="59"/>
      <c r="Y161" s="59"/>
      <c r="Z161" s="59"/>
      <c r="AA161" s="59"/>
      <c r="AB161" s="59"/>
      <c r="AC161" s="59"/>
      <c r="AD161" s="59"/>
      <c r="AE161" s="60" t="s">
        <v>6</v>
      </c>
      <c r="AF161" s="210">
        <f>AD44</f>
        <v>45343</v>
      </c>
      <c r="AG161" s="210"/>
      <c r="AH161" s="210"/>
      <c r="AI161" s="210"/>
      <c r="AJ161" s="210"/>
      <c r="AK161" s="210"/>
      <c r="AL161" s="71" t="s">
        <v>5</v>
      </c>
      <c r="AM161" s="13"/>
      <c r="AN161" s="32"/>
      <c r="AO161" s="32"/>
      <c r="AP161" s="32"/>
      <c r="AQ161" s="32"/>
      <c r="AR161" s="32"/>
      <c r="AS161" s="32"/>
      <c r="AT161" s="32"/>
      <c r="AU161" s="32"/>
      <c r="AV161" s="32"/>
      <c r="AW161" s="32"/>
      <c r="AX161" s="32"/>
      <c r="AY161" s="32"/>
      <c r="AZ161" s="32"/>
    </row>
    <row r="162" spans="1:52" ht="15">
      <c r="A162" s="260"/>
      <c r="B162" s="260"/>
      <c r="C162" s="260"/>
      <c r="D162" s="260"/>
      <c r="E162" s="260"/>
      <c r="F162" s="260"/>
      <c r="G162" s="260"/>
      <c r="H162" s="260"/>
      <c r="I162" s="260"/>
      <c r="J162" s="260"/>
      <c r="K162" s="260"/>
      <c r="L162" s="260"/>
      <c r="M162" s="260"/>
      <c r="N162" s="260"/>
      <c r="O162" s="260"/>
      <c r="P162" s="260"/>
      <c r="Q162" s="260"/>
      <c r="R162" s="59"/>
      <c r="S162" s="61"/>
      <c r="T162" s="61"/>
      <c r="U162" s="59"/>
      <c r="V162" s="59"/>
      <c r="W162" s="59"/>
      <c r="X162" s="59"/>
      <c r="Y162" s="59"/>
      <c r="Z162" s="59"/>
      <c r="AA162" s="59"/>
      <c r="AB162" s="59"/>
      <c r="AC162" s="59"/>
      <c r="AD162" s="59"/>
      <c r="AE162" s="59"/>
      <c r="AF162" s="59"/>
      <c r="AG162" s="59"/>
      <c r="AH162" s="59"/>
      <c r="AI162" s="59"/>
      <c r="AJ162" s="59"/>
      <c r="AK162" s="59"/>
      <c r="AL162" s="59"/>
      <c r="AM162" s="13"/>
      <c r="AN162" s="32"/>
      <c r="AO162" s="32"/>
      <c r="AP162" s="32"/>
      <c r="AQ162" s="32"/>
      <c r="AR162" s="32"/>
      <c r="AS162" s="32"/>
      <c r="AT162" s="32"/>
      <c r="AU162" s="32"/>
      <c r="AV162" s="32"/>
      <c r="AW162" s="32"/>
      <c r="AX162" s="32"/>
      <c r="AY162" s="32"/>
      <c r="AZ162" s="32"/>
    </row>
    <row r="163" spans="1:52" ht="15">
      <c r="A163" s="260"/>
      <c r="B163" s="260"/>
      <c r="C163" s="260"/>
      <c r="D163" s="260"/>
      <c r="E163" s="260"/>
      <c r="F163" s="260"/>
      <c r="G163" s="260"/>
      <c r="H163" s="260"/>
      <c r="I163" s="260"/>
      <c r="J163" s="260"/>
      <c r="K163" s="260"/>
      <c r="L163" s="260"/>
      <c r="M163" s="260"/>
      <c r="N163" s="260"/>
      <c r="O163" s="260"/>
      <c r="P163" s="260"/>
      <c r="Q163" s="260"/>
      <c r="R163" s="59"/>
      <c r="S163" s="61"/>
      <c r="T163" s="61"/>
      <c r="U163" s="59"/>
      <c r="V163" s="59"/>
      <c r="W163" s="59"/>
      <c r="X163" s="59"/>
      <c r="Y163" s="59"/>
      <c r="Z163" s="59"/>
      <c r="AA163" s="59"/>
      <c r="AB163" s="59"/>
      <c r="AC163" s="59"/>
      <c r="AD163" s="59"/>
      <c r="AE163" s="59"/>
      <c r="AF163" s="59"/>
      <c r="AG163" s="59"/>
      <c r="AH163" s="59"/>
      <c r="AI163" s="59"/>
      <c r="AJ163" s="59"/>
      <c r="AK163" s="59"/>
      <c r="AL163" s="59"/>
      <c r="AM163" s="13"/>
      <c r="AN163" s="32"/>
      <c r="AO163" s="32"/>
      <c r="AP163" s="32"/>
      <c r="AQ163" s="32"/>
      <c r="AR163" s="32"/>
      <c r="AS163" s="32"/>
      <c r="AT163" s="32"/>
      <c r="AU163" s="32"/>
      <c r="AV163" s="32"/>
      <c r="AW163" s="32"/>
      <c r="AX163" s="32"/>
      <c r="AY163" s="32"/>
      <c r="AZ163" s="32"/>
    </row>
    <row r="164" spans="1:52" ht="15">
      <c r="A164" s="260"/>
      <c r="B164" s="260"/>
      <c r="C164" s="260"/>
      <c r="D164" s="260"/>
      <c r="E164" s="260"/>
      <c r="F164" s="260"/>
      <c r="G164" s="260"/>
      <c r="H164" s="260"/>
      <c r="I164" s="260"/>
      <c r="J164" s="260"/>
      <c r="K164" s="260"/>
      <c r="L164" s="260"/>
      <c r="M164" s="260"/>
      <c r="N164" s="260"/>
      <c r="O164" s="260"/>
      <c r="P164" s="260"/>
      <c r="Q164" s="260"/>
      <c r="R164" s="59"/>
      <c r="S164" s="61"/>
      <c r="T164" s="61"/>
      <c r="U164" s="59"/>
      <c r="V164" s="59"/>
      <c r="W164" s="59"/>
      <c r="X164" s="59"/>
      <c r="Y164" s="59"/>
      <c r="Z164" s="59"/>
      <c r="AA164" s="59"/>
      <c r="AB164" s="59"/>
      <c r="AC164" s="59"/>
      <c r="AD164" s="59"/>
      <c r="AE164" s="59"/>
      <c r="AF164" s="59"/>
      <c r="AG164" s="59"/>
      <c r="AH164" s="59"/>
      <c r="AI164" s="59"/>
      <c r="AJ164" s="59"/>
      <c r="AK164" s="59"/>
      <c r="AL164" s="59"/>
      <c r="AM164" s="13"/>
      <c r="AN164" s="32"/>
      <c r="AO164" s="32"/>
      <c r="AP164" s="32"/>
      <c r="AQ164" s="32"/>
      <c r="AR164" s="32"/>
      <c r="AS164" s="32"/>
      <c r="AT164" s="32"/>
      <c r="AU164" s="32"/>
      <c r="AV164" s="32"/>
      <c r="AW164" s="32"/>
      <c r="AX164" s="32"/>
      <c r="AY164" s="32"/>
      <c r="AZ164" s="32"/>
    </row>
    <row r="165" spans="1:52" ht="37.5" customHeight="1">
      <c r="A165" s="260"/>
      <c r="B165" s="260"/>
      <c r="C165" s="260"/>
      <c r="D165" s="260"/>
      <c r="E165" s="260"/>
      <c r="F165" s="260"/>
      <c r="G165" s="260"/>
      <c r="H165" s="260"/>
      <c r="I165" s="260"/>
      <c r="J165" s="260"/>
      <c r="K165" s="260"/>
      <c r="L165" s="260"/>
      <c r="M165" s="260"/>
      <c r="N165" s="260"/>
      <c r="O165" s="260"/>
      <c r="P165" s="260"/>
      <c r="Q165" s="260"/>
      <c r="R165" s="59"/>
      <c r="S165" s="61"/>
      <c r="T165" s="61"/>
      <c r="U165" s="59"/>
      <c r="V165" s="59"/>
      <c r="W165" s="72"/>
      <c r="X165" s="59"/>
      <c r="Y165" s="59"/>
      <c r="Z165" s="59"/>
      <c r="AA165" s="59"/>
      <c r="AB165" s="59"/>
      <c r="AC165" s="59"/>
      <c r="AD165" s="59"/>
      <c r="AE165" s="59"/>
      <c r="AF165" s="59"/>
      <c r="AG165" s="59"/>
      <c r="AH165" s="59"/>
      <c r="AI165" s="59"/>
      <c r="AJ165" s="59"/>
      <c r="AK165" s="59"/>
      <c r="AL165" s="59"/>
      <c r="AM165" s="13"/>
      <c r="AN165" s="32"/>
      <c r="AO165" s="32"/>
      <c r="AP165" s="32"/>
      <c r="AQ165" s="32"/>
      <c r="AR165" s="32"/>
      <c r="AS165" s="32"/>
      <c r="AT165" s="32"/>
      <c r="AU165" s="32"/>
      <c r="AV165" s="32"/>
      <c r="AW165" s="32"/>
      <c r="AX165" s="32"/>
      <c r="AY165" s="32"/>
      <c r="AZ165" s="32"/>
    </row>
    <row r="166" spans="1:52" ht="29.25" customHeight="1">
      <c r="A166" s="260"/>
      <c r="B166" s="260"/>
      <c r="C166" s="260"/>
      <c r="D166" s="260"/>
      <c r="E166" s="260"/>
      <c r="F166" s="260"/>
      <c r="G166" s="260"/>
      <c r="H166" s="260"/>
      <c r="I166" s="260"/>
      <c r="J166" s="260"/>
      <c r="K166" s="260"/>
      <c r="L166" s="260"/>
      <c r="M166" s="260"/>
      <c r="N166" s="260"/>
      <c r="O166" s="260"/>
      <c r="P166" s="260"/>
      <c r="Q166" s="260"/>
      <c r="R166" s="59"/>
      <c r="S166" s="61"/>
      <c r="T166" s="61"/>
      <c r="U166" s="59"/>
      <c r="V166" s="59"/>
      <c r="W166" s="59"/>
      <c r="X166" s="59"/>
      <c r="Y166" s="59"/>
      <c r="Z166" s="59"/>
      <c r="AA166" s="59"/>
      <c r="AB166" s="59"/>
      <c r="AC166" s="59"/>
      <c r="AD166" s="59"/>
      <c r="AE166" s="59"/>
      <c r="AF166" s="59"/>
      <c r="AG166" s="59"/>
      <c r="AH166" s="59"/>
      <c r="AI166" s="59"/>
      <c r="AJ166" s="59"/>
      <c r="AK166" s="59"/>
      <c r="AL166" s="59"/>
      <c r="AM166" s="13"/>
      <c r="AN166" s="32"/>
      <c r="AO166" s="32"/>
      <c r="AP166" s="32"/>
      <c r="AQ166" s="32"/>
      <c r="AR166" s="32"/>
      <c r="AS166" s="32"/>
      <c r="AT166" s="32"/>
      <c r="AU166" s="32"/>
      <c r="AV166" s="32"/>
      <c r="AW166" s="32"/>
      <c r="AX166" s="32"/>
      <c r="AY166" s="32"/>
      <c r="AZ166" s="32"/>
    </row>
    <row r="167" spans="1:52" ht="5.25" customHeight="1">
      <c r="A167" s="121"/>
      <c r="B167" s="121"/>
      <c r="C167" s="121"/>
      <c r="D167" s="121"/>
      <c r="E167" s="121"/>
      <c r="F167" s="121"/>
      <c r="G167" s="121"/>
      <c r="H167" s="121"/>
      <c r="I167" s="121"/>
      <c r="J167" s="121"/>
      <c r="K167" s="121"/>
      <c r="L167" s="121"/>
      <c r="M167" s="121"/>
      <c r="N167" s="121"/>
      <c r="O167" s="121"/>
      <c r="P167" s="121"/>
      <c r="Q167" s="121"/>
      <c r="R167" s="59"/>
      <c r="S167" s="61"/>
      <c r="T167" s="61"/>
      <c r="U167" s="59"/>
      <c r="V167" s="59"/>
      <c r="W167" s="59"/>
      <c r="X167" s="59"/>
      <c r="Y167" s="59"/>
      <c r="Z167" s="59"/>
      <c r="AA167" s="59"/>
      <c r="AB167" s="59"/>
      <c r="AC167" s="59"/>
      <c r="AD167" s="59"/>
      <c r="AE167" s="59"/>
      <c r="AF167" s="59"/>
      <c r="AG167" s="59"/>
      <c r="AH167" s="59"/>
      <c r="AI167" s="59"/>
      <c r="AJ167" s="59"/>
      <c r="AK167" s="59"/>
      <c r="AL167" s="59"/>
      <c r="AM167" s="13"/>
      <c r="AN167" s="32"/>
      <c r="AO167" s="32"/>
      <c r="AP167" s="32"/>
      <c r="AQ167" s="32"/>
      <c r="AR167" s="32"/>
      <c r="AS167" s="32"/>
      <c r="AT167" s="32"/>
      <c r="AU167" s="32"/>
      <c r="AV167" s="32"/>
      <c r="AW167" s="32"/>
      <c r="AX167" s="32"/>
      <c r="AY167" s="32"/>
      <c r="AZ167" s="32"/>
    </row>
    <row r="168" spans="1:52" ht="7.5" customHeight="1">
      <c r="A168" s="121"/>
      <c r="B168" s="121"/>
      <c r="C168" s="121"/>
      <c r="D168" s="121"/>
      <c r="E168" s="121"/>
      <c r="F168" s="121"/>
      <c r="H168" s="59"/>
      <c r="I168" s="59"/>
      <c r="J168" s="59"/>
      <c r="K168" s="59"/>
      <c r="L168" s="59"/>
      <c r="M168" s="59"/>
      <c r="N168" s="59"/>
      <c r="O168" s="59"/>
      <c r="P168" s="59"/>
      <c r="Q168" s="59"/>
      <c r="R168" s="59"/>
      <c r="S168" s="61"/>
      <c r="T168" s="61"/>
      <c r="U168" s="59"/>
      <c r="V168" s="59"/>
      <c r="W168" s="59"/>
      <c r="X168" s="59"/>
      <c r="Y168" s="59"/>
      <c r="Z168" s="59"/>
      <c r="AA168" s="59"/>
      <c r="AB168" s="59"/>
      <c r="AC168" s="59"/>
      <c r="AD168" s="59"/>
      <c r="AE168" s="59"/>
      <c r="AF168" s="59"/>
      <c r="AG168" s="59"/>
      <c r="AH168" s="59"/>
      <c r="AI168" s="59"/>
      <c r="AJ168" s="59"/>
      <c r="AK168" s="59"/>
      <c r="AL168" s="59"/>
      <c r="AM168" s="13"/>
      <c r="AN168" s="32"/>
      <c r="AO168" s="32"/>
      <c r="AP168" s="32"/>
      <c r="AQ168" s="32"/>
      <c r="AR168" s="32"/>
      <c r="AS168" s="32"/>
      <c r="AT168" s="32"/>
      <c r="AU168" s="32"/>
      <c r="AV168" s="32"/>
      <c r="AW168" s="32"/>
      <c r="AX168" s="32"/>
      <c r="AY168" s="32"/>
      <c r="AZ168" s="32"/>
    </row>
    <row r="169" spans="1:52" ht="18.75" customHeight="1">
      <c r="A169" s="266" t="s">
        <v>1</v>
      </c>
      <c r="B169" s="266"/>
      <c r="C169" s="266"/>
      <c r="D169" s="266"/>
      <c r="E169" s="266"/>
      <c r="F169" s="266"/>
      <c r="G169" s="266"/>
      <c r="H169" s="59"/>
      <c r="I169" s="175">
        <f>R119</f>
        <v>0</v>
      </c>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3"/>
      <c r="AN169" s="32"/>
      <c r="AO169" s="32"/>
      <c r="AP169" s="32"/>
      <c r="AQ169" s="32"/>
      <c r="AR169" s="32"/>
      <c r="AS169" s="32"/>
      <c r="AT169" s="32"/>
      <c r="AU169" s="32"/>
      <c r="AV169" s="32"/>
      <c r="AW169" s="32"/>
      <c r="AX169" s="32"/>
      <c r="AY169" s="32"/>
      <c r="AZ169" s="32"/>
    </row>
    <row r="170" spans="1:52" ht="18.75" customHeight="1">
      <c r="A170" s="60" t="s">
        <v>18</v>
      </c>
      <c r="B170" s="59"/>
      <c r="C170" s="59"/>
      <c r="D170" s="59"/>
      <c r="E170" s="59"/>
      <c r="F170" s="59"/>
      <c r="G170" s="59"/>
      <c r="H170" s="59"/>
      <c r="I170" s="262">
        <f>R122</f>
        <v>0</v>
      </c>
      <c r="J170" s="262"/>
      <c r="K170" s="262"/>
      <c r="L170" s="262"/>
      <c r="M170" s="262"/>
      <c r="N170" s="262"/>
      <c r="O170" s="262"/>
      <c r="P170" s="262"/>
      <c r="Q170" s="262"/>
      <c r="R170" s="262"/>
      <c r="S170" s="262"/>
      <c r="T170" s="262"/>
      <c r="U170" s="262"/>
      <c r="V170" s="262"/>
      <c r="W170" s="262"/>
      <c r="X170" s="262"/>
      <c r="Y170" s="262"/>
      <c r="Z170" s="262"/>
      <c r="AA170" s="262"/>
      <c r="AB170" s="262"/>
      <c r="AC170" s="262"/>
      <c r="AD170" s="262"/>
      <c r="AE170" s="262"/>
      <c r="AF170" s="262"/>
      <c r="AG170" s="262"/>
      <c r="AH170" s="262"/>
      <c r="AI170" s="262"/>
      <c r="AJ170" s="262"/>
      <c r="AK170" s="262"/>
      <c r="AL170" s="262"/>
      <c r="AM170" s="14"/>
      <c r="AN170" s="32"/>
      <c r="AO170" s="32"/>
      <c r="AP170" s="32"/>
      <c r="AQ170" s="32"/>
      <c r="AR170" s="32"/>
      <c r="AS170" s="32"/>
      <c r="AT170" s="32"/>
      <c r="AU170" s="32"/>
      <c r="AV170" s="32"/>
      <c r="AW170" s="32"/>
      <c r="AX170" s="32"/>
      <c r="AY170" s="32"/>
      <c r="AZ170" s="32"/>
    </row>
    <row r="171" spans="2:52" ht="33" customHeight="1">
      <c r="B171" s="59"/>
      <c r="C171" s="59"/>
      <c r="D171" s="59"/>
      <c r="E171" s="59"/>
      <c r="F171" s="59"/>
      <c r="G171" s="59"/>
      <c r="H171" s="59"/>
      <c r="I171" s="175">
        <f>R125</f>
        <v>0</v>
      </c>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3"/>
      <c r="AN171" s="32"/>
      <c r="AO171" s="32"/>
      <c r="AP171" s="32"/>
      <c r="AQ171" s="32"/>
      <c r="AR171" s="32"/>
      <c r="AS171" s="32"/>
      <c r="AT171" s="32"/>
      <c r="AU171" s="32"/>
      <c r="AV171" s="32"/>
      <c r="AW171" s="32"/>
      <c r="AX171" s="32"/>
      <c r="AY171" s="32"/>
      <c r="AZ171" s="32"/>
    </row>
    <row r="172" spans="1:52" ht="15">
      <c r="A172" s="59"/>
      <c r="B172" s="59"/>
      <c r="C172" s="59"/>
      <c r="D172" s="59"/>
      <c r="E172" s="59"/>
      <c r="F172" s="59"/>
      <c r="G172" s="59"/>
      <c r="H172" s="59"/>
      <c r="I172" s="203" t="s">
        <v>50</v>
      </c>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13"/>
      <c r="AN172" s="32"/>
      <c r="AO172" s="32"/>
      <c r="AP172" s="32"/>
      <c r="AQ172" s="32"/>
      <c r="AR172" s="32"/>
      <c r="AS172" s="32"/>
      <c r="AT172" s="32"/>
      <c r="AU172" s="32"/>
      <c r="AV172" s="32"/>
      <c r="AW172" s="32"/>
      <c r="AX172" s="32"/>
      <c r="AY172" s="32"/>
      <c r="AZ172" s="32"/>
    </row>
    <row r="173" spans="1:52" ht="18" customHeight="1">
      <c r="A173" s="208" t="s">
        <v>49</v>
      </c>
      <c r="B173" s="208"/>
      <c r="C173" s="208"/>
      <c r="D173" s="208"/>
      <c r="E173" s="208"/>
      <c r="F173" s="208"/>
      <c r="G173" s="208"/>
      <c r="H173" s="208"/>
      <c r="I173" s="208"/>
      <c r="J173" s="208"/>
      <c r="K173" s="208"/>
      <c r="L173" s="208"/>
      <c r="M173" s="208"/>
      <c r="N173" s="208"/>
      <c r="O173" s="208"/>
      <c r="P173" s="208"/>
      <c r="Q173" s="208"/>
      <c r="R173" s="208"/>
      <c r="S173" s="73"/>
      <c r="T173" s="73"/>
      <c r="U173" s="206">
        <f>AD44</f>
        <v>45343</v>
      </c>
      <c r="V173" s="206"/>
      <c r="W173" s="206"/>
      <c r="X173" s="206"/>
      <c r="Y173" s="206"/>
      <c r="Z173" s="206"/>
      <c r="AA173" s="59" t="s">
        <v>20</v>
      </c>
      <c r="AB173" s="211" t="str">
        <f>V42</f>
        <v>ТО/А</v>
      </c>
      <c r="AC173" s="211"/>
      <c r="AD173" s="211"/>
      <c r="AE173" s="211"/>
      <c r="AF173" s="211"/>
      <c r="AG173" s="211"/>
      <c r="AH173" s="211"/>
      <c r="AI173" s="14"/>
      <c r="AJ173" s="14"/>
      <c r="AK173" s="14"/>
      <c r="AL173" s="42"/>
      <c r="AM173" s="13"/>
      <c r="AN173" s="32"/>
      <c r="AO173" s="32"/>
      <c r="AP173" s="32"/>
      <c r="AQ173" s="32"/>
      <c r="AR173" s="32"/>
      <c r="AS173" s="32"/>
      <c r="AT173" s="32"/>
      <c r="AU173" s="32"/>
      <c r="AV173" s="32"/>
      <c r="AW173" s="32"/>
      <c r="AX173" s="32"/>
      <c r="AY173" s="32"/>
      <c r="AZ173" s="32"/>
    </row>
    <row r="174" spans="1:52" ht="7.5" customHeight="1">
      <c r="A174" s="212"/>
      <c r="B174" s="212"/>
      <c r="C174" s="212"/>
      <c r="D174" s="212"/>
      <c r="E174" s="212"/>
      <c r="F174" s="212"/>
      <c r="G174" s="212"/>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13"/>
      <c r="AN174" s="32"/>
      <c r="AO174" s="32"/>
      <c r="AP174" s="32"/>
      <c r="AQ174" s="32"/>
      <c r="AR174" s="32"/>
      <c r="AS174" s="32"/>
      <c r="AT174" s="32"/>
      <c r="AU174" s="32"/>
      <c r="AV174" s="32"/>
      <c r="AW174" s="32"/>
      <c r="AX174" s="32"/>
      <c r="AY174" s="32"/>
      <c r="AZ174" s="32"/>
    </row>
    <row r="175" spans="1:52" ht="51" customHeight="1">
      <c r="A175" s="147" t="s">
        <v>349</v>
      </c>
      <c r="B175" s="148"/>
      <c r="C175" s="149"/>
      <c r="D175" s="154" t="s">
        <v>7</v>
      </c>
      <c r="E175" s="155"/>
      <c r="F175" s="155"/>
      <c r="G175" s="155"/>
      <c r="H175" s="155"/>
      <c r="I175" s="155"/>
      <c r="J175" s="155"/>
      <c r="K175" s="155"/>
      <c r="L175" s="155"/>
      <c r="M175" s="155"/>
      <c r="N175" s="155"/>
      <c r="O175" s="155"/>
      <c r="P175" s="155"/>
      <c r="Q175" s="155"/>
      <c r="R175" s="155"/>
      <c r="S175" s="155"/>
      <c r="T175" s="155"/>
      <c r="U175" s="155"/>
      <c r="V175" s="155"/>
      <c r="W175" s="156"/>
      <c r="X175" s="147" t="s">
        <v>8</v>
      </c>
      <c r="Y175" s="148"/>
      <c r="Z175" s="149"/>
      <c r="AA175" s="147" t="s">
        <v>59</v>
      </c>
      <c r="AB175" s="148"/>
      <c r="AC175" s="149"/>
      <c r="AD175" s="147" t="s">
        <v>56</v>
      </c>
      <c r="AE175" s="148"/>
      <c r="AF175" s="149"/>
      <c r="AG175" s="147" t="s">
        <v>57</v>
      </c>
      <c r="AH175" s="148"/>
      <c r="AI175" s="149"/>
      <c r="AJ175" s="147" t="s">
        <v>58</v>
      </c>
      <c r="AK175" s="148"/>
      <c r="AL175" s="149"/>
      <c r="AM175" s="13"/>
      <c r="AN175" s="32"/>
      <c r="AO175" s="32"/>
      <c r="AP175" s="32"/>
      <c r="AQ175" s="32"/>
      <c r="AR175" s="32"/>
      <c r="AS175" s="32"/>
      <c r="AT175" s="32"/>
      <c r="AU175" s="32"/>
      <c r="AV175" s="32"/>
      <c r="AW175" s="32"/>
      <c r="AX175" s="32"/>
      <c r="AY175" s="32"/>
      <c r="AZ175" s="32"/>
    </row>
    <row r="176" spans="1:52" ht="60.75" customHeight="1">
      <c r="A176" s="199" t="e">
        <f aca="true" t="shared" si="7" ref="A176:A183">A135</f>
        <v>#N/A</v>
      </c>
      <c r="B176" s="199"/>
      <c r="C176" s="199"/>
      <c r="D176" s="200" t="str">
        <f>D135</f>
        <v>Проведение осмотров и испытаний аттракциона </v>
      </c>
      <c r="E176" s="200"/>
      <c r="F176" s="200"/>
      <c r="G176" s="200"/>
      <c r="H176" s="200"/>
      <c r="I176" s="200"/>
      <c r="J176" s="200"/>
      <c r="K176" s="200"/>
      <c r="L176" s="200"/>
      <c r="M176" s="200"/>
      <c r="N176" s="200"/>
      <c r="O176" s="200"/>
      <c r="P176" s="200"/>
      <c r="Q176" s="200"/>
      <c r="R176" s="200"/>
      <c r="S176" s="200"/>
      <c r="T176" s="200"/>
      <c r="U176" s="200"/>
      <c r="V176" s="200"/>
      <c r="W176" s="200"/>
      <c r="X176" s="179">
        <f>X135</f>
        <v>0</v>
      </c>
      <c r="Y176" s="179"/>
      <c r="Z176" s="179"/>
      <c r="AA176" s="151" t="e">
        <f aca="true" t="shared" si="8" ref="AA176:AA183">AA135</f>
        <v>#N/A</v>
      </c>
      <c r="AB176" s="179"/>
      <c r="AC176" s="179"/>
      <c r="AD176" s="151" t="e">
        <f aca="true" t="shared" si="9" ref="AD176:AD183">X176*AA176</f>
        <v>#N/A</v>
      </c>
      <c r="AE176" s="151"/>
      <c r="AF176" s="151"/>
      <c r="AG176" s="151" t="e">
        <f aca="true" t="shared" si="10" ref="AG176:AG183">ROUND(AD176*0.2,2)</f>
        <v>#N/A</v>
      </c>
      <c r="AH176" s="151"/>
      <c r="AI176" s="151"/>
      <c r="AJ176" s="151" t="e">
        <f aca="true" t="shared" si="11" ref="AJ176:AJ183">AD176+AG176</f>
        <v>#N/A</v>
      </c>
      <c r="AK176" s="151"/>
      <c r="AL176" s="151"/>
      <c r="AM176" s="13"/>
      <c r="AN176" s="32"/>
      <c r="AO176" s="32"/>
      <c r="AP176" s="32"/>
      <c r="AQ176" s="32"/>
      <c r="AR176" s="32"/>
      <c r="AS176" s="32"/>
      <c r="AT176" s="32"/>
      <c r="AU176" s="32"/>
      <c r="AV176" s="32"/>
      <c r="AW176" s="32"/>
      <c r="AX176" s="32"/>
      <c r="AY176" s="32"/>
      <c r="AZ176" s="32"/>
    </row>
    <row r="177" spans="1:52" ht="31.5" customHeight="1">
      <c r="A177" s="199" t="e">
        <f t="shared" si="7"/>
        <v>#N/A</v>
      </c>
      <c r="B177" s="199"/>
      <c r="C177" s="199"/>
      <c r="D177" s="200" t="str">
        <f aca="true" t="shared" si="12" ref="D177:D183">D136</f>
        <v>Проведение осмотров и испытаний аттракциона </v>
      </c>
      <c r="E177" s="200"/>
      <c r="F177" s="200"/>
      <c r="G177" s="200"/>
      <c r="H177" s="200"/>
      <c r="I177" s="200"/>
      <c r="J177" s="200"/>
      <c r="K177" s="200"/>
      <c r="L177" s="200"/>
      <c r="M177" s="200"/>
      <c r="N177" s="200"/>
      <c r="O177" s="200"/>
      <c r="P177" s="200"/>
      <c r="Q177" s="200"/>
      <c r="R177" s="200"/>
      <c r="S177" s="200"/>
      <c r="T177" s="200"/>
      <c r="U177" s="200"/>
      <c r="V177" s="200"/>
      <c r="W177" s="200"/>
      <c r="X177" s="179">
        <f aca="true" t="shared" si="13" ref="X177:X183">X136</f>
        <v>0</v>
      </c>
      <c r="Y177" s="179"/>
      <c r="Z177" s="179"/>
      <c r="AA177" s="151" t="e">
        <f t="shared" si="8"/>
        <v>#N/A</v>
      </c>
      <c r="AB177" s="179"/>
      <c r="AC177" s="179"/>
      <c r="AD177" s="151" t="e">
        <f t="shared" si="9"/>
        <v>#N/A</v>
      </c>
      <c r="AE177" s="151"/>
      <c r="AF177" s="151"/>
      <c r="AG177" s="151" t="e">
        <f t="shared" si="10"/>
        <v>#N/A</v>
      </c>
      <c r="AH177" s="151"/>
      <c r="AI177" s="151"/>
      <c r="AJ177" s="151" t="e">
        <f t="shared" si="11"/>
        <v>#N/A</v>
      </c>
      <c r="AK177" s="151"/>
      <c r="AL177" s="151"/>
      <c r="AM177" s="13"/>
      <c r="AN177" s="32"/>
      <c r="AO177" s="32"/>
      <c r="AP177" s="32"/>
      <c r="AQ177" s="32"/>
      <c r="AR177" s="32"/>
      <c r="AS177" s="32"/>
      <c r="AT177" s="32"/>
      <c r="AU177" s="32"/>
      <c r="AV177" s="32"/>
      <c r="AW177" s="32"/>
      <c r="AX177" s="32"/>
      <c r="AY177" s="32"/>
      <c r="AZ177" s="32"/>
    </row>
    <row r="178" spans="1:52" ht="60.75" customHeight="1">
      <c r="A178" s="199" t="e">
        <f t="shared" si="7"/>
        <v>#N/A</v>
      </c>
      <c r="B178" s="199"/>
      <c r="C178" s="199"/>
      <c r="D178" s="200" t="str">
        <f t="shared" si="12"/>
        <v>Проведение осмотров и испытаний аттракциона </v>
      </c>
      <c r="E178" s="200"/>
      <c r="F178" s="200"/>
      <c r="G178" s="200"/>
      <c r="H178" s="200"/>
      <c r="I178" s="200"/>
      <c r="J178" s="200"/>
      <c r="K178" s="200"/>
      <c r="L178" s="200"/>
      <c r="M178" s="200"/>
      <c r="N178" s="200"/>
      <c r="O178" s="200"/>
      <c r="P178" s="200"/>
      <c r="Q178" s="200"/>
      <c r="R178" s="200"/>
      <c r="S178" s="200"/>
      <c r="T178" s="200"/>
      <c r="U178" s="200"/>
      <c r="V178" s="200"/>
      <c r="W178" s="200"/>
      <c r="X178" s="179">
        <f t="shared" si="13"/>
        <v>0</v>
      </c>
      <c r="Y178" s="179"/>
      <c r="Z178" s="179"/>
      <c r="AA178" s="151" t="e">
        <f t="shared" si="8"/>
        <v>#N/A</v>
      </c>
      <c r="AB178" s="179"/>
      <c r="AC178" s="179"/>
      <c r="AD178" s="151" t="e">
        <f t="shared" si="9"/>
        <v>#N/A</v>
      </c>
      <c r="AE178" s="151"/>
      <c r="AF178" s="151"/>
      <c r="AG178" s="151" t="e">
        <f t="shared" si="10"/>
        <v>#N/A</v>
      </c>
      <c r="AH178" s="151"/>
      <c r="AI178" s="151"/>
      <c r="AJ178" s="151" t="e">
        <f t="shared" si="11"/>
        <v>#N/A</v>
      </c>
      <c r="AK178" s="151"/>
      <c r="AL178" s="151"/>
      <c r="AM178" s="13"/>
      <c r="AN178" s="32"/>
      <c r="AO178" s="32"/>
      <c r="AP178" s="32"/>
      <c r="AQ178" s="32"/>
      <c r="AR178" s="32"/>
      <c r="AS178" s="32"/>
      <c r="AT178" s="32"/>
      <c r="AU178" s="32"/>
      <c r="AV178" s="32"/>
      <c r="AW178" s="32"/>
      <c r="AX178" s="32"/>
      <c r="AY178" s="32"/>
      <c r="AZ178" s="32"/>
    </row>
    <row r="179" spans="1:52" ht="54.75" customHeight="1">
      <c r="A179" s="199" t="e">
        <f t="shared" si="7"/>
        <v>#N/A</v>
      </c>
      <c r="B179" s="199"/>
      <c r="C179" s="199"/>
      <c r="D179" s="200" t="str">
        <f t="shared" si="12"/>
        <v>Проведение осмотров и испытаний аттракциона </v>
      </c>
      <c r="E179" s="200"/>
      <c r="F179" s="200"/>
      <c r="G179" s="200"/>
      <c r="H179" s="200"/>
      <c r="I179" s="200"/>
      <c r="J179" s="200"/>
      <c r="K179" s="200"/>
      <c r="L179" s="200"/>
      <c r="M179" s="200"/>
      <c r="N179" s="200"/>
      <c r="O179" s="200"/>
      <c r="P179" s="200"/>
      <c r="Q179" s="200"/>
      <c r="R179" s="200"/>
      <c r="S179" s="200"/>
      <c r="T179" s="200"/>
      <c r="U179" s="200"/>
      <c r="V179" s="200"/>
      <c r="W179" s="200"/>
      <c r="X179" s="179">
        <f t="shared" si="13"/>
        <v>0</v>
      </c>
      <c r="Y179" s="179"/>
      <c r="Z179" s="179"/>
      <c r="AA179" s="151" t="e">
        <f t="shared" si="8"/>
        <v>#N/A</v>
      </c>
      <c r="AB179" s="179"/>
      <c r="AC179" s="179"/>
      <c r="AD179" s="151" t="e">
        <f t="shared" si="9"/>
        <v>#N/A</v>
      </c>
      <c r="AE179" s="151"/>
      <c r="AF179" s="151"/>
      <c r="AG179" s="151" t="e">
        <f t="shared" si="10"/>
        <v>#N/A</v>
      </c>
      <c r="AH179" s="151"/>
      <c r="AI179" s="151"/>
      <c r="AJ179" s="151" t="e">
        <f t="shared" si="11"/>
        <v>#N/A</v>
      </c>
      <c r="AK179" s="151"/>
      <c r="AL179" s="151"/>
      <c r="AM179" s="13"/>
      <c r="AN179" s="32"/>
      <c r="AO179" s="32"/>
      <c r="AP179" s="32"/>
      <c r="AQ179" s="32"/>
      <c r="AR179" s="32"/>
      <c r="AS179" s="32"/>
      <c r="AT179" s="32"/>
      <c r="AU179" s="32"/>
      <c r="AV179" s="32"/>
      <c r="AW179" s="32"/>
      <c r="AX179" s="32"/>
      <c r="AY179" s="32"/>
      <c r="AZ179" s="32"/>
    </row>
    <row r="180" spans="1:52" ht="66.75" customHeight="1">
      <c r="A180" s="199" t="e">
        <f t="shared" si="7"/>
        <v>#N/A</v>
      </c>
      <c r="B180" s="199"/>
      <c r="C180" s="199"/>
      <c r="D180" s="200" t="str">
        <f t="shared" si="12"/>
        <v>Проведение осмотров и испытаний аттракциона </v>
      </c>
      <c r="E180" s="200"/>
      <c r="F180" s="200"/>
      <c r="G180" s="200"/>
      <c r="H180" s="200"/>
      <c r="I180" s="200"/>
      <c r="J180" s="200"/>
      <c r="K180" s="200"/>
      <c r="L180" s="200"/>
      <c r="M180" s="200"/>
      <c r="N180" s="200"/>
      <c r="O180" s="200"/>
      <c r="P180" s="200"/>
      <c r="Q180" s="200"/>
      <c r="R180" s="200"/>
      <c r="S180" s="200"/>
      <c r="T180" s="200"/>
      <c r="U180" s="200"/>
      <c r="V180" s="200"/>
      <c r="W180" s="200"/>
      <c r="X180" s="179">
        <f t="shared" si="13"/>
        <v>0</v>
      </c>
      <c r="Y180" s="179"/>
      <c r="Z180" s="179"/>
      <c r="AA180" s="151" t="e">
        <f t="shared" si="8"/>
        <v>#N/A</v>
      </c>
      <c r="AB180" s="179"/>
      <c r="AC180" s="179"/>
      <c r="AD180" s="151" t="e">
        <f t="shared" si="9"/>
        <v>#N/A</v>
      </c>
      <c r="AE180" s="151"/>
      <c r="AF180" s="151"/>
      <c r="AG180" s="151" t="e">
        <f t="shared" si="10"/>
        <v>#N/A</v>
      </c>
      <c r="AH180" s="151"/>
      <c r="AI180" s="151"/>
      <c r="AJ180" s="151" t="e">
        <f t="shared" si="11"/>
        <v>#N/A</v>
      </c>
      <c r="AK180" s="151"/>
      <c r="AL180" s="151"/>
      <c r="AM180" s="13"/>
      <c r="AN180" s="32"/>
      <c r="AO180" s="32"/>
      <c r="AP180" s="32"/>
      <c r="AQ180" s="32"/>
      <c r="AR180" s="32"/>
      <c r="AS180" s="32"/>
      <c r="AT180" s="32"/>
      <c r="AU180" s="32"/>
      <c r="AV180" s="32"/>
      <c r="AW180" s="32"/>
      <c r="AX180" s="32"/>
      <c r="AY180" s="32"/>
      <c r="AZ180" s="32"/>
    </row>
    <row r="181" spans="1:52" ht="62.25" customHeight="1">
      <c r="A181" s="199" t="e">
        <f t="shared" si="7"/>
        <v>#N/A</v>
      </c>
      <c r="B181" s="199"/>
      <c r="C181" s="199"/>
      <c r="D181" s="200" t="str">
        <f t="shared" si="12"/>
        <v>Проведение осмотров и испытаний аттракциона </v>
      </c>
      <c r="E181" s="200"/>
      <c r="F181" s="200"/>
      <c r="G181" s="200"/>
      <c r="H181" s="200"/>
      <c r="I181" s="200"/>
      <c r="J181" s="200"/>
      <c r="K181" s="200"/>
      <c r="L181" s="200"/>
      <c r="M181" s="200"/>
      <c r="N181" s="200"/>
      <c r="O181" s="200"/>
      <c r="P181" s="200"/>
      <c r="Q181" s="200"/>
      <c r="R181" s="200"/>
      <c r="S181" s="200"/>
      <c r="T181" s="200"/>
      <c r="U181" s="200"/>
      <c r="V181" s="200"/>
      <c r="W181" s="200"/>
      <c r="X181" s="179">
        <f t="shared" si="13"/>
        <v>0</v>
      </c>
      <c r="Y181" s="179"/>
      <c r="Z181" s="179"/>
      <c r="AA181" s="151" t="e">
        <f t="shared" si="8"/>
        <v>#N/A</v>
      </c>
      <c r="AB181" s="179"/>
      <c r="AC181" s="179"/>
      <c r="AD181" s="151" t="e">
        <f t="shared" si="9"/>
        <v>#N/A</v>
      </c>
      <c r="AE181" s="151"/>
      <c r="AF181" s="151"/>
      <c r="AG181" s="151" t="e">
        <f t="shared" si="10"/>
        <v>#N/A</v>
      </c>
      <c r="AH181" s="151"/>
      <c r="AI181" s="151"/>
      <c r="AJ181" s="151" t="e">
        <f t="shared" si="11"/>
        <v>#N/A</v>
      </c>
      <c r="AK181" s="151"/>
      <c r="AL181" s="151"/>
      <c r="AM181" s="13"/>
      <c r="AN181" s="32"/>
      <c r="AO181" s="32"/>
      <c r="AP181" s="32"/>
      <c r="AQ181" s="32"/>
      <c r="AR181" s="32"/>
      <c r="AS181" s="32"/>
      <c r="AT181" s="32"/>
      <c r="AU181" s="32"/>
      <c r="AV181" s="32"/>
      <c r="AW181" s="32"/>
      <c r="AX181" s="32"/>
      <c r="AY181" s="32"/>
      <c r="AZ181" s="32"/>
    </row>
    <row r="182" spans="1:52" ht="63.75" customHeight="1">
      <c r="A182" s="199" t="e">
        <f t="shared" si="7"/>
        <v>#N/A</v>
      </c>
      <c r="B182" s="199"/>
      <c r="C182" s="199"/>
      <c r="D182" s="200" t="str">
        <f t="shared" si="12"/>
        <v>Проведение осмотров и испытаний аттракциона </v>
      </c>
      <c r="E182" s="200"/>
      <c r="F182" s="200"/>
      <c r="G182" s="200"/>
      <c r="H182" s="200"/>
      <c r="I182" s="200"/>
      <c r="J182" s="200"/>
      <c r="K182" s="200"/>
      <c r="L182" s="200"/>
      <c r="M182" s="200"/>
      <c r="N182" s="200"/>
      <c r="O182" s="200"/>
      <c r="P182" s="200"/>
      <c r="Q182" s="200"/>
      <c r="R182" s="200"/>
      <c r="S182" s="200"/>
      <c r="T182" s="200"/>
      <c r="U182" s="200"/>
      <c r="V182" s="200"/>
      <c r="W182" s="200"/>
      <c r="X182" s="179">
        <f t="shared" si="13"/>
        <v>0</v>
      </c>
      <c r="Y182" s="179"/>
      <c r="Z182" s="179"/>
      <c r="AA182" s="151" t="e">
        <f t="shared" si="8"/>
        <v>#N/A</v>
      </c>
      <c r="AB182" s="179"/>
      <c r="AC182" s="179"/>
      <c r="AD182" s="151" t="e">
        <f t="shared" si="9"/>
        <v>#N/A</v>
      </c>
      <c r="AE182" s="151"/>
      <c r="AF182" s="151"/>
      <c r="AG182" s="151" t="e">
        <f t="shared" si="10"/>
        <v>#N/A</v>
      </c>
      <c r="AH182" s="151"/>
      <c r="AI182" s="151"/>
      <c r="AJ182" s="151" t="e">
        <f t="shared" si="11"/>
        <v>#N/A</v>
      </c>
      <c r="AK182" s="151"/>
      <c r="AL182" s="151"/>
      <c r="AM182" s="13"/>
      <c r="AN182" s="32"/>
      <c r="AO182" s="32"/>
      <c r="AP182" s="32"/>
      <c r="AQ182" s="32"/>
      <c r="AR182" s="32"/>
      <c r="AS182" s="32"/>
      <c r="AT182" s="32"/>
      <c r="AU182" s="32"/>
      <c r="AV182" s="32"/>
      <c r="AW182" s="32"/>
      <c r="AX182" s="32"/>
      <c r="AY182" s="32"/>
      <c r="AZ182" s="32"/>
    </row>
    <row r="183" spans="1:52" ht="73.5" customHeight="1">
      <c r="A183" s="199" t="e">
        <f t="shared" si="7"/>
        <v>#N/A</v>
      </c>
      <c r="B183" s="199"/>
      <c r="C183" s="199"/>
      <c r="D183" s="200" t="str">
        <f t="shared" si="12"/>
        <v>Проведение осмотров и испытаний аттракциона </v>
      </c>
      <c r="E183" s="200"/>
      <c r="F183" s="200"/>
      <c r="G183" s="200"/>
      <c r="H183" s="200"/>
      <c r="I183" s="200"/>
      <c r="J183" s="200"/>
      <c r="K183" s="200"/>
      <c r="L183" s="200"/>
      <c r="M183" s="200"/>
      <c r="N183" s="200"/>
      <c r="O183" s="200"/>
      <c r="P183" s="200"/>
      <c r="Q183" s="200"/>
      <c r="R183" s="200"/>
      <c r="S183" s="200"/>
      <c r="T183" s="200"/>
      <c r="U183" s="200"/>
      <c r="V183" s="200"/>
      <c r="W183" s="200"/>
      <c r="X183" s="179">
        <f t="shared" si="13"/>
        <v>0</v>
      </c>
      <c r="Y183" s="179"/>
      <c r="Z183" s="179"/>
      <c r="AA183" s="151" t="e">
        <f t="shared" si="8"/>
        <v>#N/A</v>
      </c>
      <c r="AB183" s="179"/>
      <c r="AC183" s="179"/>
      <c r="AD183" s="151" t="e">
        <f t="shared" si="9"/>
        <v>#N/A</v>
      </c>
      <c r="AE183" s="151"/>
      <c r="AF183" s="151"/>
      <c r="AG183" s="151" t="e">
        <f t="shared" si="10"/>
        <v>#N/A</v>
      </c>
      <c r="AH183" s="151"/>
      <c r="AI183" s="151"/>
      <c r="AJ183" s="151" t="e">
        <f t="shared" si="11"/>
        <v>#N/A</v>
      </c>
      <c r="AK183" s="151"/>
      <c r="AL183" s="151"/>
      <c r="AM183" s="13"/>
      <c r="AN183" s="32"/>
      <c r="AO183" s="32"/>
      <c r="AP183" s="32"/>
      <c r="AQ183" s="32"/>
      <c r="AR183" s="32"/>
      <c r="AS183" s="32"/>
      <c r="AT183" s="32"/>
      <c r="AU183" s="32"/>
      <c r="AV183" s="32"/>
      <c r="AW183" s="32"/>
      <c r="AX183" s="32"/>
      <c r="AY183" s="32"/>
      <c r="AZ183" s="32"/>
    </row>
    <row r="184" spans="1:52" ht="15.75" thickBot="1">
      <c r="A184" s="59"/>
      <c r="B184" s="59"/>
      <c r="C184" s="59"/>
      <c r="D184" s="59"/>
      <c r="E184" s="59"/>
      <c r="F184" s="59"/>
      <c r="G184" s="59"/>
      <c r="H184" s="59"/>
      <c r="I184" s="59"/>
      <c r="J184" s="59"/>
      <c r="K184" s="59"/>
      <c r="L184" s="59"/>
      <c r="M184" s="59"/>
      <c r="N184" s="59"/>
      <c r="O184" s="59"/>
      <c r="P184" s="59"/>
      <c r="Q184" s="59"/>
      <c r="R184" s="59"/>
      <c r="S184" s="61"/>
      <c r="T184" s="59"/>
      <c r="U184" s="59"/>
      <c r="V184" s="60"/>
      <c r="W184" s="59"/>
      <c r="X184" s="67" t="s">
        <v>9</v>
      </c>
      <c r="Y184" s="59"/>
      <c r="Z184" s="59"/>
      <c r="AA184" s="68"/>
      <c r="AB184" s="68"/>
      <c r="AC184" s="68"/>
      <c r="AD184" s="215">
        <f>SUMIF(AD176:AF183,"&gt;0",AD176:AF183)</f>
        <v>0</v>
      </c>
      <c r="AE184" s="215"/>
      <c r="AF184" s="215"/>
      <c r="AG184" s="215">
        <f>SUMIF(AG176:AI183,"&gt;0",AG176:AI183)</f>
        <v>0</v>
      </c>
      <c r="AH184" s="215"/>
      <c r="AI184" s="215"/>
      <c r="AJ184" s="215">
        <f>SUMIF(AJ176:AL183,"&gt;0",AJ176:AL183)</f>
        <v>0</v>
      </c>
      <c r="AK184" s="215"/>
      <c r="AL184" s="215"/>
      <c r="AM184" s="13"/>
      <c r="AN184" s="32"/>
      <c r="AO184" s="32"/>
      <c r="AP184" s="32"/>
      <c r="AQ184" s="32"/>
      <c r="AR184" s="32"/>
      <c r="AS184" s="32"/>
      <c r="AT184" s="32"/>
      <c r="AU184" s="32"/>
      <c r="AV184" s="32"/>
      <c r="AW184" s="32"/>
      <c r="AX184" s="32"/>
      <c r="AY184" s="32"/>
      <c r="AZ184" s="32"/>
    </row>
    <row r="185" spans="1:52" ht="15">
      <c r="A185" s="59"/>
      <c r="B185" s="59"/>
      <c r="C185" s="59"/>
      <c r="D185" s="59"/>
      <c r="E185" s="59"/>
      <c r="F185" s="59"/>
      <c r="G185" s="59"/>
      <c r="H185" s="59"/>
      <c r="I185" s="59"/>
      <c r="J185" s="59"/>
      <c r="K185" s="59"/>
      <c r="L185" s="59"/>
      <c r="M185" s="59"/>
      <c r="N185" s="59"/>
      <c r="O185" s="59"/>
      <c r="P185" s="59"/>
      <c r="Q185" s="59"/>
      <c r="R185" s="59"/>
      <c r="S185" s="61"/>
      <c r="T185" s="61"/>
      <c r="U185" s="59"/>
      <c r="V185" s="59"/>
      <c r="W185" s="59"/>
      <c r="X185" s="59"/>
      <c r="Y185" s="59"/>
      <c r="Z185" s="59"/>
      <c r="AA185" s="59"/>
      <c r="AB185" s="59"/>
      <c r="AC185" s="59"/>
      <c r="AD185" s="59"/>
      <c r="AE185" s="59"/>
      <c r="AF185" s="59"/>
      <c r="AG185" s="59"/>
      <c r="AH185" s="59"/>
      <c r="AI185" s="59"/>
      <c r="AJ185" s="59"/>
      <c r="AK185" s="59"/>
      <c r="AL185" s="59"/>
      <c r="AM185" s="13"/>
      <c r="AN185" s="32"/>
      <c r="AO185" s="32"/>
      <c r="AP185" s="32"/>
      <c r="AQ185" s="32"/>
      <c r="AR185" s="32"/>
      <c r="AS185" s="32"/>
      <c r="AT185" s="32"/>
      <c r="AU185" s="32"/>
      <c r="AV185" s="32"/>
      <c r="AW185" s="32"/>
      <c r="AX185" s="32"/>
      <c r="AY185" s="32"/>
      <c r="AZ185" s="32"/>
    </row>
    <row r="186" spans="1:52" ht="15" customHeight="1">
      <c r="A186" s="152" t="s">
        <v>10</v>
      </c>
      <c r="B186" s="152"/>
      <c r="C186" s="152"/>
      <c r="D186" s="152"/>
      <c r="E186" s="152"/>
      <c r="F186" s="152"/>
      <c r="G186" s="152"/>
      <c r="H186" s="207" t="str">
        <f>SUBSTITUTE(PROPER(INDEX(n_4,MID(TEXT(AJ184,n0),1,1)+1)&amp;INDEX(n0x,MID(TEXT(AJ184,n0),2,1)+1,MID(TEXT(AJ184,n0),3,1)+1)&amp;IF(-MID(TEXT(AJ184,n0),1,3),"миллиард"&amp;VLOOKUP(MID(TEXT(AJ184,n0),3,1)*AND(MID(TEXT(AJ184,n0),2,1)-1),мил,2),"")&amp;INDEX(n_4,MID(TEXT(AJ184,n0),4,1)+1)&amp;INDEX(n0x,MID(TEXT(AJ184,n0),5,1)+1,MID(TEXT(AJ184,n0),6,1)+1)&amp;IF(-MID(TEXT(AJ184,n0),4,3),"миллион"&amp;VLOOKUP(MID(TEXT(AJ184,n0),6,1)*AND(MID(TEXT(AJ184,n0),5,1)-1),мил,2),"")&amp;INDEX(n_4,MID(TEXT(AJ184,n0),7,1)+1)&amp;INDEX(n1x,MID(TEXT(AJ184,n0),8,1)+1,MID(TEXT(AJ184,n0),9,1)+1)&amp;IF(-MID(TEXT(AJ184,n0),7,3),VLOOKUP(MID(TEXT(AJ184,n0),9,1)*AND(MID(TEXT(AJ184,n0),8,1)-1),тыс,2),"")&amp;INDEX(n_4,MID(TEXT(AJ184,n0),10,1)+1)&amp;INDEX(n0x,MID(TEXT(AJ184,n0),11,1)+1,MID(TEXT(AJ184,n0),12,1)+1)),"z"," ")&amp;IF(TRUNC(TEXT(AJ184,n0)),"","Ноль ")&amp;"рубл"&amp;VLOOKUP(MOD(MAX(MOD(MID(TEXT(AJ184,n0),11,2)-11,100),9),10),{0,"ь ";1,"я ";4,"ей "},2)&amp;RIGHT(TEXT(AJ184,n0),2)&amp;" копе"&amp;VLOOKUP(MOD(MAX(MOD(RIGHT(TEXT(AJ184,n0),2)-11,100),9),10),{0,"йка";1,"йки";4,"ек"},2)</f>
        <v>Ноль рублей 00 копеек</v>
      </c>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13"/>
      <c r="AN186" s="93"/>
      <c r="AO186" s="93"/>
      <c r="AP186" s="93"/>
      <c r="AQ186" s="93"/>
      <c r="AR186" s="93"/>
      <c r="AS186" s="93"/>
      <c r="AT186" s="93"/>
      <c r="AU186" s="93"/>
      <c r="AV186" s="93"/>
      <c r="AW186" s="93"/>
      <c r="AX186" s="93"/>
      <c r="AY186" s="93"/>
      <c r="AZ186" s="93"/>
    </row>
    <row r="187" spans="1:52" ht="15" customHeight="1">
      <c r="A187" s="152" t="s">
        <v>19</v>
      </c>
      <c r="B187" s="152"/>
      <c r="C187" s="152"/>
      <c r="D187" s="152"/>
      <c r="E187" s="152"/>
      <c r="F187" s="152"/>
      <c r="G187" s="152"/>
      <c r="H187" s="201" t="str">
        <f>SUBSTITUTE(PROPER(INDEX(n_4,MID(TEXT(AG184,n0),1,1)+1)&amp;INDEX(n0x,MID(TEXT(AG184,n0),2,1)+1,MID(TEXT(AG184,n0),3,1)+1)&amp;IF(-MID(TEXT(AG184,n0),1,3),"миллиард"&amp;VLOOKUP(MID(TEXT(AG184,n0),3,1)*AND(MID(TEXT(AG184,n0),2,1)-1),мил,2),"")&amp;INDEX(n_4,MID(TEXT(AG184,n0),4,1)+1)&amp;INDEX(n0x,MID(TEXT(AG184,n0),5,1)+1,MID(TEXT(AG184,n0),6,1)+1)&amp;IF(-MID(TEXT(AG184,n0),4,3),"миллион"&amp;VLOOKUP(MID(TEXT(AG184,n0),6,1)*AND(MID(TEXT(AG184,n0),5,1)-1),мил,2),"")&amp;INDEX(n_4,MID(TEXT(AG184,n0),7,1)+1)&amp;INDEX(n1x,MID(TEXT(AG184,n0),8,1)+1,MID(TEXT(AG184,n0),9,1)+1)&amp;IF(-MID(TEXT(AG184,n0),7,3),VLOOKUP(MID(TEXT(AG184,n0),9,1)*AND(MID(TEXT(AG184,n0),8,1)-1),тыс,2),"")&amp;INDEX(n_4,MID(TEXT(AG184,n0),10,1)+1)&amp;INDEX(n0x,MID(TEXT(AG184,n0),11,1)+1,MID(TEXT(AG184,n0),12,1)+1)),"z"," ")&amp;IF(TRUNC(TEXT(AG184,n0)),"","Ноль ")&amp;"рубл"&amp;VLOOKUP(MOD(MAX(MOD(MID(TEXT(AG184,n0),11,2)-11,100),9),10),{0,"ь ";1,"я ";4,"ей "},2)&amp;RIGHT(TEXT(AG184,n0),2)&amp;" копе"&amp;VLOOKUP(MOD(MAX(MOD(RIGHT(TEXT(AG184,n0),2)-11,100),9),10),{0,"йка";1,"йки";4,"ек"},2)</f>
        <v>Ноль рублей 00 копеек</v>
      </c>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13"/>
      <c r="AN187" s="93"/>
      <c r="AO187" s="93"/>
      <c r="AP187" s="93"/>
      <c r="AQ187" s="93"/>
      <c r="AR187" s="93"/>
      <c r="AS187" s="93"/>
      <c r="AT187" s="93"/>
      <c r="AU187" s="93"/>
      <c r="AV187" s="93"/>
      <c r="AW187" s="93"/>
      <c r="AX187" s="93"/>
      <c r="AY187" s="93"/>
      <c r="AZ187" s="93"/>
    </row>
    <row r="188" spans="1:52" ht="15" customHeight="1">
      <c r="A188" s="59"/>
      <c r="B188" s="59"/>
      <c r="C188" s="59"/>
      <c r="D188" s="59"/>
      <c r="E188" s="59"/>
      <c r="F188" s="59"/>
      <c r="G188" s="59"/>
      <c r="H188" s="59"/>
      <c r="I188" s="59"/>
      <c r="J188" s="59"/>
      <c r="K188" s="59"/>
      <c r="L188" s="59"/>
      <c r="M188" s="59"/>
      <c r="N188" s="59"/>
      <c r="O188" s="59"/>
      <c r="P188" s="59"/>
      <c r="Q188" s="59"/>
      <c r="R188" s="59"/>
      <c r="S188" s="61"/>
      <c r="T188" s="61"/>
      <c r="U188" s="59"/>
      <c r="V188" s="59"/>
      <c r="W188" s="59"/>
      <c r="X188" s="59"/>
      <c r="Y188" s="59"/>
      <c r="Z188" s="59"/>
      <c r="AA188" s="59"/>
      <c r="AB188" s="59"/>
      <c r="AC188" s="59"/>
      <c r="AD188" s="59"/>
      <c r="AE188" s="59"/>
      <c r="AF188" s="59"/>
      <c r="AG188" s="59"/>
      <c r="AH188" s="59"/>
      <c r="AI188" s="59"/>
      <c r="AJ188" s="59"/>
      <c r="AK188" s="59"/>
      <c r="AL188" s="59"/>
      <c r="AM188" s="13"/>
      <c r="AN188" s="93"/>
      <c r="AO188" s="93"/>
      <c r="AP188" s="93"/>
      <c r="AQ188" s="93"/>
      <c r="AR188" s="93"/>
      <c r="AS188" s="93"/>
      <c r="AT188" s="93"/>
      <c r="AU188" s="93"/>
      <c r="AV188" s="93"/>
      <c r="AW188" s="93"/>
      <c r="AX188" s="93"/>
      <c r="AY188" s="93"/>
      <c r="AZ188" s="93"/>
    </row>
    <row r="189" spans="1:52" ht="15" customHeight="1">
      <c r="A189" s="214" t="s">
        <v>53</v>
      </c>
      <c r="B189" s="214"/>
      <c r="C189" s="214"/>
      <c r="D189" s="214"/>
      <c r="E189" s="21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93"/>
      <c r="AO189" s="93"/>
      <c r="AP189" s="93"/>
      <c r="AQ189" s="93"/>
      <c r="AR189" s="93"/>
      <c r="AS189" s="93"/>
      <c r="AT189" s="93"/>
      <c r="AU189" s="93"/>
      <c r="AV189" s="93"/>
      <c r="AW189" s="93"/>
      <c r="AX189" s="93"/>
      <c r="AY189" s="93"/>
      <c r="AZ189" s="93"/>
    </row>
    <row r="190" spans="1:52" ht="15" customHeight="1">
      <c r="A190" s="208" t="s">
        <v>21</v>
      </c>
      <c r="B190" s="208"/>
      <c r="C190" s="208"/>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13"/>
      <c r="AN190" s="93"/>
      <c r="AO190" s="93"/>
      <c r="AP190" s="93"/>
      <c r="AQ190" s="93"/>
      <c r="AR190" s="93"/>
      <c r="AS190" s="93"/>
      <c r="AT190" s="93"/>
      <c r="AU190" s="93"/>
      <c r="AV190" s="93"/>
      <c r="AW190" s="93"/>
      <c r="AX190" s="93"/>
      <c r="AY190" s="93"/>
      <c r="AZ190" s="93"/>
    </row>
    <row r="191" spans="1:52" ht="15" customHeight="1">
      <c r="A191" s="208" t="s">
        <v>52</v>
      </c>
      <c r="B191" s="208"/>
      <c r="C191" s="208"/>
      <c r="D191" s="208"/>
      <c r="E191" s="208"/>
      <c r="F191" s="208"/>
      <c r="G191" s="208"/>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13"/>
      <c r="AN191" s="93"/>
      <c r="AO191" s="93"/>
      <c r="AP191" s="93"/>
      <c r="AQ191" s="93"/>
      <c r="AR191" s="93"/>
      <c r="AS191" s="93"/>
      <c r="AT191" s="93"/>
      <c r="AU191" s="93"/>
      <c r="AV191" s="93"/>
      <c r="AW191" s="93"/>
      <c r="AX191" s="93"/>
      <c r="AY191" s="93"/>
      <c r="AZ191" s="93"/>
    </row>
    <row r="192" spans="1:52" ht="15" customHeight="1">
      <c r="A192" s="61"/>
      <c r="B192" s="61"/>
      <c r="C192" s="61"/>
      <c r="D192" s="61"/>
      <c r="E192" s="61"/>
      <c r="F192" s="61"/>
      <c r="G192" s="61"/>
      <c r="H192" s="61"/>
      <c r="I192" s="61"/>
      <c r="J192" s="61"/>
      <c r="K192" s="61"/>
      <c r="L192" s="61"/>
      <c r="M192" s="61"/>
      <c r="N192" s="61"/>
      <c r="O192" s="61"/>
      <c r="P192" s="61"/>
      <c r="Q192" s="61"/>
      <c r="R192" s="61"/>
      <c r="S192" s="61"/>
      <c r="T192" s="61"/>
      <c r="U192" s="59"/>
      <c r="V192" s="59"/>
      <c r="W192" s="59"/>
      <c r="X192" s="59"/>
      <c r="Y192" s="59"/>
      <c r="Z192" s="59"/>
      <c r="AA192" s="59"/>
      <c r="AB192" s="59"/>
      <c r="AC192" s="59"/>
      <c r="AD192" s="59"/>
      <c r="AE192" s="59"/>
      <c r="AF192" s="59"/>
      <c r="AG192" s="59"/>
      <c r="AH192" s="59"/>
      <c r="AI192" s="59"/>
      <c r="AJ192" s="59"/>
      <c r="AK192" s="59"/>
      <c r="AL192" s="59"/>
      <c r="AM192" s="13"/>
      <c r="AN192" s="93"/>
      <c r="AO192" s="93"/>
      <c r="AP192" s="93"/>
      <c r="AQ192" s="93"/>
      <c r="AR192" s="93"/>
      <c r="AS192" s="93"/>
      <c r="AT192" s="93"/>
      <c r="AU192" s="93"/>
      <c r="AV192" s="93"/>
      <c r="AW192" s="93"/>
      <c r="AX192" s="93"/>
      <c r="AY192" s="93"/>
      <c r="AZ192" s="93"/>
    </row>
    <row r="193" spans="1:52" ht="78" customHeight="1">
      <c r="A193" s="213" t="str">
        <f>T108</f>
        <v>Начальник Витебского областного 
управления Госпромнадзора
___________________________ В.И.Чекан</v>
      </c>
      <c r="B193" s="213"/>
      <c r="C193" s="213"/>
      <c r="D193" s="213"/>
      <c r="E193" s="213"/>
      <c r="F193" s="213"/>
      <c r="G193" s="213"/>
      <c r="H193" s="213"/>
      <c r="I193" s="213"/>
      <c r="J193" s="213"/>
      <c r="K193" s="213"/>
      <c r="L193" s="213"/>
      <c r="M193" s="213"/>
      <c r="N193" s="213"/>
      <c r="O193" s="213"/>
      <c r="P193" s="213"/>
      <c r="Q193" s="213"/>
      <c r="R193" s="213"/>
      <c r="S193" s="213"/>
      <c r="T193" s="213"/>
      <c r="U193" s="59"/>
      <c r="V193" s="59"/>
      <c r="W193" s="59"/>
      <c r="X193" s="59"/>
      <c r="Y193" s="59"/>
      <c r="Z193" s="59"/>
      <c r="AA193" s="59"/>
      <c r="AB193" s="59"/>
      <c r="AC193" s="59"/>
      <c r="AD193" s="59"/>
      <c r="AE193" s="59"/>
      <c r="AF193" s="59"/>
      <c r="AG193" s="59"/>
      <c r="AH193" s="59"/>
      <c r="AI193" s="59"/>
      <c r="AJ193" s="59"/>
      <c r="AK193" s="59"/>
      <c r="AL193" s="59"/>
      <c r="AM193" s="13"/>
      <c r="AN193" s="93"/>
      <c r="AO193" s="93"/>
      <c r="AP193" s="93"/>
      <c r="AQ193" s="93"/>
      <c r="AR193" s="93"/>
      <c r="AS193" s="93"/>
      <c r="AT193" s="93"/>
      <c r="AU193" s="93"/>
      <c r="AV193" s="93"/>
      <c r="AW193" s="93"/>
      <c r="AX193" s="93"/>
      <c r="AY193" s="93"/>
      <c r="AZ193" s="93"/>
    </row>
    <row r="194" spans="1:52" ht="15">
      <c r="A194" s="13" t="s">
        <v>12</v>
      </c>
      <c r="B194" s="13"/>
      <c r="C194" s="13"/>
      <c r="D194" s="13"/>
      <c r="E194" s="13"/>
      <c r="F194" s="13"/>
      <c r="G194" s="13"/>
      <c r="H194" s="13"/>
      <c r="I194" s="13"/>
      <c r="J194" s="13"/>
      <c r="K194" s="13"/>
      <c r="L194" s="13"/>
      <c r="M194" s="13"/>
      <c r="N194" s="13"/>
      <c r="O194" s="13"/>
      <c r="P194" s="13"/>
      <c r="Q194" s="13"/>
      <c r="R194" s="13"/>
      <c r="S194" s="14"/>
      <c r="T194" s="14"/>
      <c r="U194" s="13"/>
      <c r="V194" s="13"/>
      <c r="W194" s="13"/>
      <c r="X194" s="13"/>
      <c r="Y194" s="13"/>
      <c r="Z194" s="13"/>
      <c r="AA194" s="13"/>
      <c r="AB194" s="13"/>
      <c r="AC194" s="13"/>
      <c r="AD194" s="13"/>
      <c r="AE194" s="13"/>
      <c r="AF194" s="13"/>
      <c r="AG194" s="13"/>
      <c r="AH194" s="13"/>
      <c r="AI194" s="13"/>
      <c r="AJ194" s="13"/>
      <c r="AK194" s="13"/>
      <c r="AL194" s="13"/>
      <c r="AM194" s="13"/>
      <c r="AN194" s="32"/>
      <c r="AO194" s="32"/>
      <c r="AP194" s="32"/>
      <c r="AQ194" s="32"/>
      <c r="AR194" s="32"/>
      <c r="AS194" s="32"/>
      <c r="AT194" s="32"/>
      <c r="AU194" s="32"/>
      <c r="AV194" s="32"/>
      <c r="AW194" s="32"/>
      <c r="AX194" s="32"/>
      <c r="AY194" s="32"/>
      <c r="AZ194" s="32"/>
    </row>
    <row r="195" spans="1:52" ht="15">
      <c r="A195" s="13"/>
      <c r="B195" s="13"/>
      <c r="C195" s="13"/>
      <c r="D195" s="13"/>
      <c r="E195" s="13"/>
      <c r="F195" s="13"/>
      <c r="G195" s="13"/>
      <c r="H195" s="13"/>
      <c r="I195" s="13"/>
      <c r="J195" s="13"/>
      <c r="K195" s="13"/>
      <c r="L195" s="13"/>
      <c r="M195" s="13"/>
      <c r="N195" s="13"/>
      <c r="O195" s="13"/>
      <c r="P195" s="13"/>
      <c r="Q195" s="13"/>
      <c r="R195" s="13"/>
      <c r="S195" s="14"/>
      <c r="T195" s="14"/>
      <c r="U195" s="13"/>
      <c r="V195" s="13"/>
      <c r="W195" s="13"/>
      <c r="X195" s="13"/>
      <c r="Y195" s="13"/>
      <c r="Z195" s="13"/>
      <c r="AA195" s="13"/>
      <c r="AB195" s="13"/>
      <c r="AC195" s="13"/>
      <c r="AD195" s="13"/>
      <c r="AE195" s="13"/>
      <c r="AF195" s="13"/>
      <c r="AG195" s="13"/>
      <c r="AH195" s="13"/>
      <c r="AI195" s="13"/>
      <c r="AJ195" s="13"/>
      <c r="AK195" s="13"/>
      <c r="AL195" s="13"/>
      <c r="AM195" s="13"/>
      <c r="AN195" s="32"/>
      <c r="AO195" s="32"/>
      <c r="AP195" s="32"/>
      <c r="AQ195" s="32"/>
      <c r="AR195" s="32"/>
      <c r="AS195" s="32"/>
      <c r="AT195" s="32"/>
      <c r="AU195" s="32"/>
      <c r="AV195" s="32"/>
      <c r="AW195" s="32"/>
      <c r="AX195" s="32"/>
      <c r="AY195" s="32"/>
      <c r="AZ195" s="32"/>
    </row>
    <row r="196" spans="1:52" ht="15">
      <c r="A196" s="13"/>
      <c r="B196" s="13"/>
      <c r="C196" s="13"/>
      <c r="D196" s="13"/>
      <c r="E196" s="13"/>
      <c r="F196" s="13"/>
      <c r="G196" s="13"/>
      <c r="H196" s="13"/>
      <c r="I196" s="13"/>
      <c r="J196" s="13"/>
      <c r="K196" s="13"/>
      <c r="L196" s="13"/>
      <c r="M196" s="13"/>
      <c r="N196" s="13"/>
      <c r="O196" s="13"/>
      <c r="P196" s="13"/>
      <c r="Q196" s="13"/>
      <c r="R196" s="13"/>
      <c r="S196" s="14"/>
      <c r="T196" s="14"/>
      <c r="U196" s="13"/>
      <c r="V196" s="13"/>
      <c r="W196" s="13"/>
      <c r="X196" s="13"/>
      <c r="Y196" s="13"/>
      <c r="Z196" s="13"/>
      <c r="AA196" s="13"/>
      <c r="AB196" s="13"/>
      <c r="AC196" s="13"/>
      <c r="AD196" s="13"/>
      <c r="AE196" s="13"/>
      <c r="AF196" s="13"/>
      <c r="AG196" s="13"/>
      <c r="AH196" s="13"/>
      <c r="AI196" s="13"/>
      <c r="AJ196" s="13"/>
      <c r="AK196" s="13"/>
      <c r="AL196" s="13"/>
      <c r="AM196" s="13"/>
      <c r="AN196" s="32"/>
      <c r="AO196" s="32"/>
      <c r="AP196" s="32"/>
      <c r="AQ196" s="32"/>
      <c r="AR196" s="32"/>
      <c r="AS196" s="32"/>
      <c r="AT196" s="32"/>
      <c r="AU196" s="32"/>
      <c r="AV196" s="32"/>
      <c r="AW196" s="32"/>
      <c r="AX196" s="32"/>
      <c r="AY196" s="32"/>
      <c r="AZ196" s="32"/>
    </row>
    <row r="197" spans="1:52" ht="15">
      <c r="A197" s="13"/>
      <c r="B197" s="13"/>
      <c r="C197" s="13"/>
      <c r="D197" s="13"/>
      <c r="E197" s="13"/>
      <c r="F197" s="13"/>
      <c r="G197" s="13"/>
      <c r="H197" s="13"/>
      <c r="I197" s="13"/>
      <c r="J197" s="13"/>
      <c r="K197" s="13"/>
      <c r="L197" s="13"/>
      <c r="M197" s="13"/>
      <c r="N197" s="13"/>
      <c r="O197" s="13"/>
      <c r="P197" s="13"/>
      <c r="Q197" s="13"/>
      <c r="R197" s="13"/>
      <c r="S197" s="14"/>
      <c r="T197" s="14"/>
      <c r="U197" s="13"/>
      <c r="V197" s="13"/>
      <c r="W197" s="13"/>
      <c r="X197" s="13"/>
      <c r="Y197" s="13"/>
      <c r="Z197" s="13"/>
      <c r="AA197" s="13"/>
      <c r="AB197" s="13"/>
      <c r="AC197" s="13"/>
      <c r="AD197" s="13"/>
      <c r="AE197" s="13"/>
      <c r="AF197" s="13"/>
      <c r="AG197" s="13"/>
      <c r="AH197" s="13"/>
      <c r="AI197" s="13"/>
      <c r="AJ197" s="13"/>
      <c r="AK197" s="13"/>
      <c r="AL197" s="13"/>
      <c r="AM197" s="13"/>
      <c r="AN197" s="32"/>
      <c r="AO197" s="32"/>
      <c r="AP197" s="32"/>
      <c r="AQ197" s="32"/>
      <c r="AR197" s="32"/>
      <c r="AS197" s="32"/>
      <c r="AT197" s="32"/>
      <c r="AU197" s="32"/>
      <c r="AV197" s="32"/>
      <c r="AW197" s="32"/>
      <c r="AX197" s="32"/>
      <c r="AY197" s="32"/>
      <c r="AZ197" s="32"/>
    </row>
    <row r="198" spans="1:52" ht="15">
      <c r="A198" s="21"/>
      <c r="B198" s="21"/>
      <c r="C198" s="21"/>
      <c r="D198" s="21"/>
      <c r="E198" s="21"/>
      <c r="F198" s="21"/>
      <c r="G198" s="21"/>
      <c r="H198" s="21"/>
      <c r="I198" s="21"/>
      <c r="J198" s="21"/>
      <c r="K198" s="21"/>
      <c r="L198" s="21"/>
      <c r="M198" s="21"/>
      <c r="N198" s="21"/>
      <c r="O198" s="21"/>
      <c r="P198" s="21"/>
      <c r="Q198" s="21"/>
      <c r="R198" s="21"/>
      <c r="S198" s="27"/>
      <c r="T198" s="27"/>
      <c r="U198" s="21"/>
      <c r="V198" s="21"/>
      <c r="W198" s="21"/>
      <c r="X198" s="21"/>
      <c r="Y198" s="21"/>
      <c r="Z198" s="21"/>
      <c r="AA198" s="21"/>
      <c r="AB198" s="21"/>
      <c r="AC198" s="21"/>
      <c r="AD198" s="21"/>
      <c r="AE198" s="21"/>
      <c r="AF198" s="21"/>
      <c r="AG198" s="21"/>
      <c r="AH198" s="21"/>
      <c r="AI198" s="21"/>
      <c r="AJ198" s="21"/>
      <c r="AK198" s="21"/>
      <c r="AL198" s="21"/>
      <c r="AN198" s="32"/>
      <c r="AO198" s="32"/>
      <c r="AP198" s="32"/>
      <c r="AQ198" s="32"/>
      <c r="AR198" s="32"/>
      <c r="AS198" s="32"/>
      <c r="AT198" s="32"/>
      <c r="AU198" s="32"/>
      <c r="AV198" s="32"/>
      <c r="AW198" s="32"/>
      <c r="AX198" s="32"/>
      <c r="AY198" s="32"/>
      <c r="AZ198" s="32"/>
    </row>
    <row r="199" spans="1:52" ht="15">
      <c r="A199" s="21"/>
      <c r="B199" s="21"/>
      <c r="C199" s="21"/>
      <c r="D199" s="21"/>
      <c r="E199" s="21"/>
      <c r="F199" s="21"/>
      <c r="G199" s="21"/>
      <c r="H199" s="21"/>
      <c r="I199" s="21"/>
      <c r="J199" s="21"/>
      <c r="K199" s="21"/>
      <c r="L199" s="21"/>
      <c r="M199" s="21"/>
      <c r="N199" s="21"/>
      <c r="O199" s="21"/>
      <c r="P199" s="21"/>
      <c r="Q199" s="21"/>
      <c r="R199" s="21"/>
      <c r="S199" s="27"/>
      <c r="T199" s="27"/>
      <c r="U199" s="21"/>
      <c r="V199" s="21"/>
      <c r="W199" s="21"/>
      <c r="X199" s="21"/>
      <c r="Y199" s="21"/>
      <c r="Z199" s="21"/>
      <c r="AA199" s="21"/>
      <c r="AB199" s="21"/>
      <c r="AC199" s="21"/>
      <c r="AD199" s="21"/>
      <c r="AE199" s="21"/>
      <c r="AF199" s="21"/>
      <c r="AG199" s="21"/>
      <c r="AH199" s="21"/>
      <c r="AI199" s="21"/>
      <c r="AJ199" s="21"/>
      <c r="AK199" s="21"/>
      <c r="AL199" s="21"/>
      <c r="AN199" s="32"/>
      <c r="AO199" s="32"/>
      <c r="AP199" s="32"/>
      <c r="AQ199" s="32"/>
      <c r="AR199" s="32"/>
      <c r="AS199" s="32"/>
      <c r="AT199" s="32"/>
      <c r="AU199" s="32"/>
      <c r="AV199" s="32"/>
      <c r="AW199" s="32"/>
      <c r="AX199" s="32"/>
      <c r="AY199" s="32"/>
      <c r="AZ199" s="32"/>
    </row>
    <row r="200" spans="1:52" ht="15">
      <c r="A200" s="21"/>
      <c r="B200" s="21"/>
      <c r="C200" s="21"/>
      <c r="D200" s="21"/>
      <c r="E200" s="21"/>
      <c r="F200" s="21"/>
      <c r="G200" s="21"/>
      <c r="H200" s="21"/>
      <c r="I200" s="21"/>
      <c r="J200" s="21"/>
      <c r="K200" s="21"/>
      <c r="L200" s="21"/>
      <c r="M200" s="21"/>
      <c r="N200" s="21"/>
      <c r="O200" s="21"/>
      <c r="P200" s="21"/>
      <c r="Q200" s="21"/>
      <c r="R200" s="21"/>
      <c r="S200" s="27"/>
      <c r="T200" s="27"/>
      <c r="U200" s="21"/>
      <c r="V200" s="21"/>
      <c r="W200" s="21"/>
      <c r="X200" s="21"/>
      <c r="Y200" s="21"/>
      <c r="Z200" s="21"/>
      <c r="AA200" s="21"/>
      <c r="AB200" s="21"/>
      <c r="AC200" s="21"/>
      <c r="AD200" s="21"/>
      <c r="AE200" s="21"/>
      <c r="AF200" s="21"/>
      <c r="AG200" s="21"/>
      <c r="AH200" s="21"/>
      <c r="AI200" s="21"/>
      <c r="AJ200" s="21"/>
      <c r="AK200" s="21"/>
      <c r="AL200" s="21"/>
      <c r="AN200" s="32"/>
      <c r="AO200" s="32"/>
      <c r="AP200" s="32"/>
      <c r="AQ200" s="32"/>
      <c r="AR200" s="32"/>
      <c r="AS200" s="32"/>
      <c r="AT200" s="32"/>
      <c r="AU200" s="32"/>
      <c r="AV200" s="32"/>
      <c r="AW200" s="32"/>
      <c r="AX200" s="32"/>
      <c r="AY200" s="32"/>
      <c r="AZ200" s="32"/>
    </row>
    <row r="201" spans="1:52" ht="15">
      <c r="A201" s="21"/>
      <c r="B201" s="21"/>
      <c r="C201" s="21"/>
      <c r="D201" s="21"/>
      <c r="E201" s="21"/>
      <c r="F201" s="21"/>
      <c r="G201" s="21"/>
      <c r="H201" s="21"/>
      <c r="I201" s="21"/>
      <c r="J201" s="21"/>
      <c r="K201" s="21"/>
      <c r="L201" s="21"/>
      <c r="M201" s="21"/>
      <c r="N201" s="21"/>
      <c r="O201" s="21"/>
      <c r="P201" s="21"/>
      <c r="Q201" s="21"/>
      <c r="R201" s="21"/>
      <c r="S201" s="27"/>
      <c r="T201" s="27"/>
      <c r="U201" s="21"/>
      <c r="V201" s="21"/>
      <c r="W201" s="21"/>
      <c r="X201" s="21"/>
      <c r="Y201" s="21"/>
      <c r="Z201" s="21"/>
      <c r="AA201" s="21"/>
      <c r="AB201" s="21"/>
      <c r="AC201" s="21"/>
      <c r="AD201" s="21"/>
      <c r="AE201" s="21"/>
      <c r="AF201" s="21"/>
      <c r="AG201" s="21"/>
      <c r="AH201" s="21"/>
      <c r="AI201" s="21"/>
      <c r="AJ201" s="21"/>
      <c r="AK201" s="21"/>
      <c r="AL201" s="21"/>
      <c r="AN201" s="32"/>
      <c r="AO201" s="32"/>
      <c r="AP201" s="32"/>
      <c r="AQ201" s="32"/>
      <c r="AR201" s="32"/>
      <c r="AS201" s="32"/>
      <c r="AT201" s="32"/>
      <c r="AU201" s="32"/>
      <c r="AV201" s="32"/>
      <c r="AW201" s="32"/>
      <c r="AX201" s="32"/>
      <c r="AY201" s="32"/>
      <c r="AZ201" s="32"/>
    </row>
    <row r="202" spans="1:52" ht="15">
      <c r="A202" s="21"/>
      <c r="B202" s="21"/>
      <c r="C202" s="21"/>
      <c r="D202" s="21"/>
      <c r="E202" s="21"/>
      <c r="F202" s="21"/>
      <c r="G202" s="21"/>
      <c r="H202" s="21"/>
      <c r="I202" s="21"/>
      <c r="J202" s="21"/>
      <c r="K202" s="21"/>
      <c r="L202" s="21"/>
      <c r="M202" s="21"/>
      <c r="N202" s="21"/>
      <c r="O202" s="21"/>
      <c r="P202" s="21"/>
      <c r="Q202" s="21"/>
      <c r="R202" s="21"/>
      <c r="S202" s="27"/>
      <c r="T202" s="27"/>
      <c r="U202" s="21"/>
      <c r="V202" s="21"/>
      <c r="W202" s="21"/>
      <c r="X202" s="21"/>
      <c r="Y202" s="21"/>
      <c r="Z202" s="21"/>
      <c r="AA202" s="21"/>
      <c r="AB202" s="21"/>
      <c r="AC202" s="21"/>
      <c r="AD202" s="21"/>
      <c r="AE202" s="21"/>
      <c r="AF202" s="21"/>
      <c r="AG202" s="21"/>
      <c r="AH202" s="21"/>
      <c r="AI202" s="21"/>
      <c r="AJ202" s="21"/>
      <c r="AK202" s="21"/>
      <c r="AL202" s="21"/>
      <c r="AN202" s="32"/>
      <c r="AO202" s="32"/>
      <c r="AP202" s="32"/>
      <c r="AQ202" s="32"/>
      <c r="AR202" s="32"/>
      <c r="AS202" s="32"/>
      <c r="AT202" s="32"/>
      <c r="AU202" s="32"/>
      <c r="AV202" s="32"/>
      <c r="AW202" s="32"/>
      <c r="AX202" s="32"/>
      <c r="AY202" s="32"/>
      <c r="AZ202" s="32"/>
    </row>
    <row r="203" spans="1:52" ht="15">
      <c r="A203" s="21"/>
      <c r="B203" s="21"/>
      <c r="C203" s="21"/>
      <c r="D203" s="21"/>
      <c r="E203" s="21"/>
      <c r="F203" s="21"/>
      <c r="G203" s="21"/>
      <c r="H203" s="21"/>
      <c r="I203" s="21"/>
      <c r="J203" s="21"/>
      <c r="K203" s="21"/>
      <c r="L203" s="21"/>
      <c r="M203" s="21"/>
      <c r="N203" s="21"/>
      <c r="O203" s="21"/>
      <c r="P203" s="21"/>
      <c r="Q203" s="21"/>
      <c r="R203" s="21"/>
      <c r="S203" s="27"/>
      <c r="T203" s="27"/>
      <c r="U203" s="21"/>
      <c r="V203" s="21"/>
      <c r="W203" s="21"/>
      <c r="X203" s="21"/>
      <c r="Y203" s="21"/>
      <c r="Z203" s="21"/>
      <c r="AA203" s="21"/>
      <c r="AB203" s="21"/>
      <c r="AC203" s="21"/>
      <c r="AD203" s="21"/>
      <c r="AE203" s="21"/>
      <c r="AF203" s="21"/>
      <c r="AG203" s="21"/>
      <c r="AH203" s="21"/>
      <c r="AI203" s="21"/>
      <c r="AJ203" s="21"/>
      <c r="AK203" s="21"/>
      <c r="AL203" s="21"/>
      <c r="AN203" s="32"/>
      <c r="AO203" s="32"/>
      <c r="AP203" s="32"/>
      <c r="AQ203" s="32"/>
      <c r="AR203" s="32"/>
      <c r="AS203" s="32"/>
      <c r="AT203" s="32"/>
      <c r="AU203" s="32"/>
      <c r="AV203" s="32"/>
      <c r="AW203" s="32"/>
      <c r="AX203" s="32"/>
      <c r="AY203" s="32"/>
      <c r="AZ203" s="32"/>
    </row>
    <row r="204" spans="1:52" ht="15">
      <c r="A204" s="21"/>
      <c r="B204" s="21"/>
      <c r="C204" s="21"/>
      <c r="D204" s="21"/>
      <c r="E204" s="21"/>
      <c r="F204" s="21"/>
      <c r="G204" s="21"/>
      <c r="H204" s="21"/>
      <c r="I204" s="21"/>
      <c r="J204" s="21"/>
      <c r="K204" s="21"/>
      <c r="L204" s="21"/>
      <c r="M204" s="21"/>
      <c r="N204" s="21"/>
      <c r="O204" s="21"/>
      <c r="P204" s="21"/>
      <c r="Q204" s="21"/>
      <c r="R204" s="21"/>
      <c r="S204" s="27"/>
      <c r="T204" s="27"/>
      <c r="U204" s="21"/>
      <c r="V204" s="21"/>
      <c r="W204" s="21"/>
      <c r="X204" s="21"/>
      <c r="Y204" s="21"/>
      <c r="Z204" s="21"/>
      <c r="AA204" s="21"/>
      <c r="AB204" s="21"/>
      <c r="AC204" s="21"/>
      <c r="AD204" s="21"/>
      <c r="AE204" s="21"/>
      <c r="AF204" s="21"/>
      <c r="AG204" s="21"/>
      <c r="AH204" s="21"/>
      <c r="AI204" s="21"/>
      <c r="AJ204" s="21"/>
      <c r="AK204" s="21"/>
      <c r="AL204" s="21"/>
      <c r="AN204" s="32"/>
      <c r="AO204" s="32"/>
      <c r="AP204" s="32"/>
      <c r="AQ204" s="32"/>
      <c r="AR204" s="32"/>
      <c r="AS204" s="32"/>
      <c r="AT204" s="32"/>
      <c r="AU204" s="32"/>
      <c r="AV204" s="32"/>
      <c r="AW204" s="32"/>
      <c r="AX204" s="32"/>
      <c r="AY204" s="32"/>
      <c r="AZ204" s="32"/>
    </row>
    <row r="205" spans="1:52" ht="15">
      <c r="A205" s="21"/>
      <c r="B205" s="21"/>
      <c r="C205" s="21"/>
      <c r="D205" s="21"/>
      <c r="E205" s="21"/>
      <c r="F205" s="21"/>
      <c r="G205" s="21"/>
      <c r="H205" s="21"/>
      <c r="I205" s="21"/>
      <c r="J205" s="21"/>
      <c r="K205" s="21"/>
      <c r="L205" s="21"/>
      <c r="M205" s="21"/>
      <c r="N205" s="21"/>
      <c r="O205" s="21"/>
      <c r="P205" s="21"/>
      <c r="Q205" s="21"/>
      <c r="R205" s="21"/>
      <c r="S205" s="27"/>
      <c r="T205" s="27"/>
      <c r="U205" s="21"/>
      <c r="V205" s="21"/>
      <c r="W205" s="21"/>
      <c r="X205" s="21"/>
      <c r="Y205" s="21"/>
      <c r="Z205" s="21"/>
      <c r="AA205" s="21"/>
      <c r="AB205" s="21"/>
      <c r="AC205" s="21"/>
      <c r="AD205" s="21"/>
      <c r="AE205" s="21"/>
      <c r="AF205" s="21"/>
      <c r="AG205" s="21"/>
      <c r="AH205" s="21"/>
      <c r="AI205" s="21"/>
      <c r="AJ205" s="21"/>
      <c r="AK205" s="21"/>
      <c r="AL205" s="21"/>
      <c r="AN205" s="32"/>
      <c r="AO205" s="32"/>
      <c r="AP205" s="32"/>
      <c r="AQ205" s="32"/>
      <c r="AR205" s="32"/>
      <c r="AS205" s="32"/>
      <c r="AT205" s="32"/>
      <c r="AU205" s="32"/>
      <c r="AV205" s="32"/>
      <c r="AW205" s="32"/>
      <c r="AX205" s="32"/>
      <c r="AY205" s="32"/>
      <c r="AZ205" s="32"/>
    </row>
    <row r="206" spans="1:52" ht="15">
      <c r="A206" s="21"/>
      <c r="B206" s="21"/>
      <c r="C206" s="21"/>
      <c r="D206" s="21"/>
      <c r="E206" s="21"/>
      <c r="F206" s="21"/>
      <c r="G206" s="21"/>
      <c r="H206" s="21"/>
      <c r="I206" s="21"/>
      <c r="J206" s="21"/>
      <c r="K206" s="21"/>
      <c r="L206" s="21"/>
      <c r="M206" s="21"/>
      <c r="N206" s="21"/>
      <c r="O206" s="21"/>
      <c r="P206" s="21"/>
      <c r="Q206" s="21"/>
      <c r="R206" s="21"/>
      <c r="S206" s="27"/>
      <c r="T206" s="27"/>
      <c r="U206" s="21"/>
      <c r="V206" s="21"/>
      <c r="W206" s="21"/>
      <c r="X206" s="21"/>
      <c r="Y206" s="21"/>
      <c r="Z206" s="21"/>
      <c r="AA206" s="21"/>
      <c r="AB206" s="21"/>
      <c r="AC206" s="21"/>
      <c r="AD206" s="21"/>
      <c r="AE206" s="21"/>
      <c r="AF206" s="21"/>
      <c r="AG206" s="21"/>
      <c r="AH206" s="21"/>
      <c r="AI206" s="21"/>
      <c r="AJ206" s="21"/>
      <c r="AK206" s="21"/>
      <c r="AL206" s="21"/>
      <c r="AN206" s="32"/>
      <c r="AO206" s="32"/>
      <c r="AP206" s="32"/>
      <c r="AQ206" s="32"/>
      <c r="AR206" s="32"/>
      <c r="AS206" s="32"/>
      <c r="AT206" s="32"/>
      <c r="AU206" s="32"/>
      <c r="AV206" s="32"/>
      <c r="AW206" s="32"/>
      <c r="AX206" s="32"/>
      <c r="AY206" s="32"/>
      <c r="AZ206" s="32"/>
    </row>
    <row r="207" spans="1:52" ht="15">
      <c r="A207" s="21"/>
      <c r="B207" s="21"/>
      <c r="C207" s="21"/>
      <c r="D207" s="21"/>
      <c r="E207" s="21"/>
      <c r="F207" s="21"/>
      <c r="G207" s="21"/>
      <c r="H207" s="21"/>
      <c r="I207" s="21"/>
      <c r="J207" s="21"/>
      <c r="K207" s="21"/>
      <c r="L207" s="21"/>
      <c r="M207" s="21"/>
      <c r="N207" s="21"/>
      <c r="O207" s="21"/>
      <c r="P207" s="21"/>
      <c r="Q207" s="21"/>
      <c r="R207" s="21"/>
      <c r="S207" s="27"/>
      <c r="T207" s="27"/>
      <c r="U207" s="21"/>
      <c r="V207" s="21"/>
      <c r="W207" s="21"/>
      <c r="X207" s="21"/>
      <c r="Y207" s="21"/>
      <c r="Z207" s="21"/>
      <c r="AA207" s="21"/>
      <c r="AB207" s="21"/>
      <c r="AC207" s="21"/>
      <c r="AD207" s="21"/>
      <c r="AE207" s="21"/>
      <c r="AF207" s="21"/>
      <c r="AG207" s="21"/>
      <c r="AH207" s="21"/>
      <c r="AI207" s="21"/>
      <c r="AJ207" s="21"/>
      <c r="AK207" s="21"/>
      <c r="AL207" s="21"/>
      <c r="AN207" s="32"/>
      <c r="AO207" s="32"/>
      <c r="AP207" s="32"/>
      <c r="AQ207" s="32"/>
      <c r="AR207" s="32"/>
      <c r="AS207" s="32"/>
      <c r="AT207" s="32"/>
      <c r="AU207" s="32"/>
      <c r="AV207" s="32"/>
      <c r="AW207" s="32"/>
      <c r="AX207" s="32"/>
      <c r="AY207" s="32"/>
      <c r="AZ207" s="32"/>
    </row>
    <row r="208" spans="1:52" ht="15">
      <c r="A208" s="21"/>
      <c r="B208" s="21"/>
      <c r="C208" s="21"/>
      <c r="D208" s="21"/>
      <c r="E208" s="21"/>
      <c r="F208" s="21"/>
      <c r="G208" s="21"/>
      <c r="H208" s="21"/>
      <c r="I208" s="21"/>
      <c r="J208" s="21"/>
      <c r="K208" s="21"/>
      <c r="L208" s="21"/>
      <c r="M208" s="21"/>
      <c r="N208" s="21"/>
      <c r="O208" s="21"/>
      <c r="P208" s="21"/>
      <c r="Q208" s="21"/>
      <c r="R208" s="21"/>
      <c r="S208" s="27"/>
      <c r="T208" s="27"/>
      <c r="U208" s="21"/>
      <c r="V208" s="21"/>
      <c r="W208" s="21"/>
      <c r="X208" s="21"/>
      <c r="Y208" s="21"/>
      <c r="Z208" s="21"/>
      <c r="AA208" s="21"/>
      <c r="AB208" s="21"/>
      <c r="AC208" s="21"/>
      <c r="AD208" s="21"/>
      <c r="AE208" s="21"/>
      <c r="AF208" s="21"/>
      <c r="AG208" s="21"/>
      <c r="AH208" s="21"/>
      <c r="AI208" s="21"/>
      <c r="AJ208" s="21"/>
      <c r="AK208" s="21"/>
      <c r="AL208" s="21"/>
      <c r="AN208" s="32"/>
      <c r="AO208" s="32"/>
      <c r="AP208" s="32"/>
      <c r="AQ208" s="32"/>
      <c r="AR208" s="32"/>
      <c r="AS208" s="32"/>
      <c r="AT208" s="32"/>
      <c r="AU208" s="32"/>
      <c r="AV208" s="32"/>
      <c r="AW208" s="32"/>
      <c r="AX208" s="32"/>
      <c r="AY208" s="32"/>
      <c r="AZ208" s="32"/>
    </row>
  </sheetData>
  <sheetProtection password="CE2C" sheet="1" formatCells="0" formatColumns="0" formatRows="0" selectLockedCells="1"/>
  <mergeCells count="380">
    <mergeCell ref="B12:AL12"/>
    <mergeCell ref="A1:AM2"/>
    <mergeCell ref="A49:AK49"/>
    <mergeCell ref="A69:AL69"/>
    <mergeCell ref="A72:AL72"/>
    <mergeCell ref="A67:AL67"/>
    <mergeCell ref="A66:AL66"/>
    <mergeCell ref="N20:T20"/>
    <mergeCell ref="AA47:AL47"/>
    <mergeCell ref="Z20:AC20"/>
    <mergeCell ref="A169:G169"/>
    <mergeCell ref="A147:AL147"/>
    <mergeCell ref="A140:C140"/>
    <mergeCell ref="A142:C142"/>
    <mergeCell ref="A73:AL73"/>
    <mergeCell ref="A79:AL79"/>
    <mergeCell ref="A80:AL80"/>
    <mergeCell ref="A84:AL84"/>
    <mergeCell ref="A138:C138"/>
    <mergeCell ref="D138:W138"/>
    <mergeCell ref="I37:P37"/>
    <mergeCell ref="A70:N70"/>
    <mergeCell ref="A81:AL81"/>
    <mergeCell ref="A78:AL78"/>
    <mergeCell ref="AK60:AL60"/>
    <mergeCell ref="I170:AL170"/>
    <mergeCell ref="AD154:AL154"/>
    <mergeCell ref="A152:P154"/>
    <mergeCell ref="A160:Q160"/>
    <mergeCell ref="AG139:AI139"/>
    <mergeCell ref="Z21:AC21"/>
    <mergeCell ref="I18:M18"/>
    <mergeCell ref="AG65:AJ65"/>
    <mergeCell ref="AK65:AL65"/>
    <mergeCell ref="A161:Q166"/>
    <mergeCell ref="V152:AL152"/>
    <mergeCell ref="I19:M19"/>
    <mergeCell ref="AA135:AC135"/>
    <mergeCell ref="AD135:AF135"/>
    <mergeCell ref="I20:M20"/>
    <mergeCell ref="X138:Z138"/>
    <mergeCell ref="AA138:AC138"/>
    <mergeCell ref="I17:M17"/>
    <mergeCell ref="N17:T17"/>
    <mergeCell ref="Z17:AC17"/>
    <mergeCell ref="Z16:AC16"/>
    <mergeCell ref="I39:P39"/>
    <mergeCell ref="U17:Y17"/>
    <mergeCell ref="I21:M21"/>
    <mergeCell ref="N21:T21"/>
    <mergeCell ref="U21:Y21"/>
    <mergeCell ref="I16:M16"/>
    <mergeCell ref="I13:M13"/>
    <mergeCell ref="N13:T13"/>
    <mergeCell ref="U13:Y13"/>
    <mergeCell ref="Z13:AC13"/>
    <mergeCell ref="I14:M14"/>
    <mergeCell ref="N18:T18"/>
    <mergeCell ref="N14:T14"/>
    <mergeCell ref="U14:Y14"/>
    <mergeCell ref="Z14:AC14"/>
    <mergeCell ref="I15:M15"/>
    <mergeCell ref="D178:W178"/>
    <mergeCell ref="AJ180:AL180"/>
    <mergeCell ref="A180:C180"/>
    <mergeCell ref="D180:W180"/>
    <mergeCell ref="X180:Z180"/>
    <mergeCell ref="AA180:AC180"/>
    <mergeCell ref="AD180:AF180"/>
    <mergeCell ref="AG180:AI180"/>
    <mergeCell ref="A179:C179"/>
    <mergeCell ref="X178:Z178"/>
    <mergeCell ref="AA178:AC178"/>
    <mergeCell ref="AD178:AF178"/>
    <mergeCell ref="AJ177:AL177"/>
    <mergeCell ref="AG178:AI178"/>
    <mergeCell ref="D177:W177"/>
    <mergeCell ref="X177:Z177"/>
    <mergeCell ref="AA177:AC177"/>
    <mergeCell ref="AD177:AF177"/>
    <mergeCell ref="AG177:AI177"/>
    <mergeCell ref="AJ178:AL178"/>
    <mergeCell ref="AD138:AF138"/>
    <mergeCell ref="D142:W142"/>
    <mergeCell ref="D141:W141"/>
    <mergeCell ref="A139:C139"/>
    <mergeCell ref="D139:W139"/>
    <mergeCell ref="AA139:AC139"/>
    <mergeCell ref="X142:Z142"/>
    <mergeCell ref="X141:Z141"/>
    <mergeCell ref="K111:R111"/>
    <mergeCell ref="A95:AL95"/>
    <mergeCell ref="A85:AL85"/>
    <mergeCell ref="R119:AL120"/>
    <mergeCell ref="A83:AL83"/>
    <mergeCell ref="T97:AL105"/>
    <mergeCell ref="A108:Q109"/>
    <mergeCell ref="A102:Q107"/>
    <mergeCell ref="T96:AL96"/>
    <mergeCell ref="R118:AL118"/>
    <mergeCell ref="D137:W137"/>
    <mergeCell ref="AG64:AJ64"/>
    <mergeCell ref="O61:AF61"/>
    <mergeCell ref="T113:AB113"/>
    <mergeCell ref="A111:G111"/>
    <mergeCell ref="A113:I113"/>
    <mergeCell ref="A135:C135"/>
    <mergeCell ref="D135:W135"/>
    <mergeCell ref="X135:Z135"/>
    <mergeCell ref="T108:AL111"/>
    <mergeCell ref="O63:AF63"/>
    <mergeCell ref="A63:B63"/>
    <mergeCell ref="A60:B60"/>
    <mergeCell ref="C60:N60"/>
    <mergeCell ref="O60:AF60"/>
    <mergeCell ref="AG60:AJ60"/>
    <mergeCell ref="C63:N63"/>
    <mergeCell ref="C61:N61"/>
    <mergeCell ref="C62:N62"/>
    <mergeCell ref="AG62:AJ62"/>
    <mergeCell ref="B16:H16"/>
    <mergeCell ref="AG58:AJ58"/>
    <mergeCell ref="AK58:AL58"/>
    <mergeCell ref="B30:AL30"/>
    <mergeCell ref="Q36:AL36"/>
    <mergeCell ref="B38:H38"/>
    <mergeCell ref="N19:T19"/>
    <mergeCell ref="U19:Y19"/>
    <mergeCell ref="Z19:AC19"/>
    <mergeCell ref="U16:Y16"/>
    <mergeCell ref="R124:AL124"/>
    <mergeCell ref="AG136:AI136"/>
    <mergeCell ref="U20:Y20"/>
    <mergeCell ref="A48:AL48"/>
    <mergeCell ref="A57:AL57"/>
    <mergeCell ref="I38:P38"/>
    <mergeCell ref="A58:B58"/>
    <mergeCell ref="A136:C136"/>
    <mergeCell ref="D136:W136"/>
    <mergeCell ref="R122:AL123"/>
    <mergeCell ref="B17:H17"/>
    <mergeCell ref="AD17:AG17"/>
    <mergeCell ref="AH17:AL17"/>
    <mergeCell ref="I71:AK71"/>
    <mergeCell ref="A97:Q97"/>
    <mergeCell ref="A50:AL50"/>
    <mergeCell ref="A61:B61"/>
    <mergeCell ref="A62:B62"/>
    <mergeCell ref="O62:AF62"/>
    <mergeCell ref="AK62:AL62"/>
    <mergeCell ref="AG63:AJ63"/>
    <mergeCell ref="AG61:AJ61"/>
    <mergeCell ref="AK61:AL61"/>
    <mergeCell ref="N15:T15"/>
    <mergeCell ref="U15:Y15"/>
    <mergeCell ref="Z15:AC15"/>
    <mergeCell ref="AD18:AG18"/>
    <mergeCell ref="AH18:AL18"/>
    <mergeCell ref="AD16:AG16"/>
    <mergeCell ref="AH16:AL16"/>
    <mergeCell ref="U18:Y18"/>
    <mergeCell ref="Z18:AC18"/>
    <mergeCell ref="N16:T16"/>
    <mergeCell ref="B15:H15"/>
    <mergeCell ref="AD15:AG15"/>
    <mergeCell ref="I36:P36"/>
    <mergeCell ref="B36:H36"/>
    <mergeCell ref="B19:H19"/>
    <mergeCell ref="B20:H20"/>
    <mergeCell ref="B27:AL27"/>
    <mergeCell ref="AH19:AL19"/>
    <mergeCell ref="B24:AL24"/>
    <mergeCell ref="B31:AL31"/>
    <mergeCell ref="B13:H13"/>
    <mergeCell ref="B14:H14"/>
    <mergeCell ref="B21:H21"/>
    <mergeCell ref="B26:AL26"/>
    <mergeCell ref="AD19:AG19"/>
    <mergeCell ref="AH15:AL15"/>
    <mergeCell ref="AD20:AG20"/>
    <mergeCell ref="AH20:AL20"/>
    <mergeCell ref="B18:H18"/>
    <mergeCell ref="AH21:AL21"/>
    <mergeCell ref="P42:U42"/>
    <mergeCell ref="V42:AC42"/>
    <mergeCell ref="A59:B59"/>
    <mergeCell ref="B28:AL28"/>
    <mergeCell ref="B33:AL33"/>
    <mergeCell ref="A55:AL55"/>
    <mergeCell ref="A47:O47"/>
    <mergeCell ref="A101:Q101"/>
    <mergeCell ref="C59:N59"/>
    <mergeCell ref="O59:AF59"/>
    <mergeCell ref="A68:AL68"/>
    <mergeCell ref="A76:AL76"/>
    <mergeCell ref="A51:AL51"/>
    <mergeCell ref="AK59:AL59"/>
    <mergeCell ref="AG59:AJ59"/>
    <mergeCell ref="C58:N58"/>
    <mergeCell ref="O58:AF58"/>
    <mergeCell ref="L53:AL53"/>
    <mergeCell ref="Q38:AL38"/>
    <mergeCell ref="A52:AL52"/>
    <mergeCell ref="A92:AL92"/>
    <mergeCell ref="O64:AF64"/>
    <mergeCell ref="AJ143:AL143"/>
    <mergeCell ref="AA142:AC142"/>
    <mergeCell ref="AD143:AF143"/>
    <mergeCell ref="AD142:AF142"/>
    <mergeCell ref="E132:K132"/>
    <mergeCell ref="R125:AM128"/>
    <mergeCell ref="AJ139:AL139"/>
    <mergeCell ref="X136:Z136"/>
    <mergeCell ref="AD140:AF140"/>
    <mergeCell ref="A86:AL86"/>
    <mergeCell ref="A89:AL89"/>
    <mergeCell ref="AG135:AI135"/>
    <mergeCell ref="AA136:AC136"/>
    <mergeCell ref="AD136:AF136"/>
    <mergeCell ref="AD134:AF134"/>
    <mergeCell ref="A77:AL77"/>
    <mergeCell ref="A119:P127"/>
    <mergeCell ref="A94:AL94"/>
    <mergeCell ref="A96:S96"/>
    <mergeCell ref="AD137:AF137"/>
    <mergeCell ref="A88:AL88"/>
    <mergeCell ref="N129:R129"/>
    <mergeCell ref="B132:C132"/>
    <mergeCell ref="L131:T131"/>
    <mergeCell ref="AK64:AL64"/>
    <mergeCell ref="C65:N65"/>
    <mergeCell ref="O65:AF65"/>
    <mergeCell ref="A90:AL90"/>
    <mergeCell ref="A87:AL87"/>
    <mergeCell ref="A65:B65"/>
    <mergeCell ref="A71:H71"/>
    <mergeCell ref="O70:AK70"/>
    <mergeCell ref="A82:AL82"/>
    <mergeCell ref="A74:AL74"/>
    <mergeCell ref="H187:AL187"/>
    <mergeCell ref="D140:W140"/>
    <mergeCell ref="AA141:AC141"/>
    <mergeCell ref="AG140:AI140"/>
    <mergeCell ref="A157:AM157"/>
    <mergeCell ref="AA140:AC140"/>
    <mergeCell ref="AD176:AF176"/>
    <mergeCell ref="AG176:AI176"/>
    <mergeCell ref="AJ176:AL176"/>
    <mergeCell ref="AG143:AI143"/>
    <mergeCell ref="A173:R173"/>
    <mergeCell ref="A191:AL191"/>
    <mergeCell ref="A193:T193"/>
    <mergeCell ref="A189:AM189"/>
    <mergeCell ref="A187:G187"/>
    <mergeCell ref="AJ184:AL184"/>
    <mergeCell ref="AD184:AF184"/>
    <mergeCell ref="A186:G186"/>
    <mergeCell ref="AG184:AI184"/>
    <mergeCell ref="H186:AL186"/>
    <mergeCell ref="A190:AL190"/>
    <mergeCell ref="I169:AL169"/>
    <mergeCell ref="AF160:AL160"/>
    <mergeCell ref="AF161:AK161"/>
    <mergeCell ref="AB173:AH173"/>
    <mergeCell ref="X176:Z176"/>
    <mergeCell ref="AA176:AC176"/>
    <mergeCell ref="A174:AL174"/>
    <mergeCell ref="A175:C175"/>
    <mergeCell ref="D175:W175"/>
    <mergeCell ref="X175:Z175"/>
    <mergeCell ref="AA179:AC179"/>
    <mergeCell ref="A178:C178"/>
    <mergeCell ref="A181:C181"/>
    <mergeCell ref="AD44:AI44"/>
    <mergeCell ref="A44:H44"/>
    <mergeCell ref="U173:Z173"/>
    <mergeCell ref="X140:Z140"/>
    <mergeCell ref="H145:AL145"/>
    <mergeCell ref="AG141:AI141"/>
    <mergeCell ref="AJ183:AL183"/>
    <mergeCell ref="D181:W181"/>
    <mergeCell ref="X183:Z183"/>
    <mergeCell ref="AG183:AI183"/>
    <mergeCell ref="AG182:AI182"/>
    <mergeCell ref="D182:W182"/>
    <mergeCell ref="AD182:AF182"/>
    <mergeCell ref="AG181:AI181"/>
    <mergeCell ref="AJ182:AL182"/>
    <mergeCell ref="AJ181:AL181"/>
    <mergeCell ref="A176:C176"/>
    <mergeCell ref="D176:W176"/>
    <mergeCell ref="A177:C177"/>
    <mergeCell ref="D179:W179"/>
    <mergeCell ref="X179:Z179"/>
    <mergeCell ref="H146:AL146"/>
    <mergeCell ref="V154:AC154"/>
    <mergeCell ref="A148:F148"/>
    <mergeCell ref="AJ179:AL179"/>
    <mergeCell ref="I172:AL172"/>
    <mergeCell ref="A183:C183"/>
    <mergeCell ref="D183:W183"/>
    <mergeCell ref="AA183:AC183"/>
    <mergeCell ref="A182:C182"/>
    <mergeCell ref="AD181:AF181"/>
    <mergeCell ref="AD179:AF179"/>
    <mergeCell ref="AA182:AC182"/>
    <mergeCell ref="AD183:AF183"/>
    <mergeCell ref="X181:Z181"/>
    <mergeCell ref="X182:Z182"/>
    <mergeCell ref="AA181:AC181"/>
    <mergeCell ref="X139:Z139"/>
    <mergeCell ref="AG138:AI138"/>
    <mergeCell ref="AG179:AI179"/>
    <mergeCell ref="C64:N64"/>
    <mergeCell ref="AJ137:AL137"/>
    <mergeCell ref="A145:G145"/>
    <mergeCell ref="AJ142:AL142"/>
    <mergeCell ref="AJ136:AL136"/>
    <mergeCell ref="AD141:AF141"/>
    <mergeCell ref="W5:AL5"/>
    <mergeCell ref="AH13:AL13"/>
    <mergeCell ref="AH14:AL14"/>
    <mergeCell ref="AD13:AG13"/>
    <mergeCell ref="AD14:AG14"/>
    <mergeCell ref="A43:AM43"/>
    <mergeCell ref="W7:AK7"/>
    <mergeCell ref="W6:AK6"/>
    <mergeCell ref="B34:AJ34"/>
    <mergeCell ref="B29:AJ29"/>
    <mergeCell ref="A99:Q99"/>
    <mergeCell ref="AG134:AI134"/>
    <mergeCell ref="A93:AL93"/>
    <mergeCell ref="A118:P118"/>
    <mergeCell ref="AJ140:AL140"/>
    <mergeCell ref="AA137:AC137"/>
    <mergeCell ref="S129:Y129"/>
    <mergeCell ref="X134:Z134"/>
    <mergeCell ref="AA134:AC134"/>
    <mergeCell ref="A137:C137"/>
    <mergeCell ref="I171:AL171"/>
    <mergeCell ref="AG142:AI142"/>
    <mergeCell ref="AJ141:AL141"/>
    <mergeCell ref="A133:AL133"/>
    <mergeCell ref="A141:C141"/>
    <mergeCell ref="A64:B64"/>
    <mergeCell ref="AJ135:AL135"/>
    <mergeCell ref="AJ138:AL138"/>
    <mergeCell ref="AD139:AF139"/>
    <mergeCell ref="X137:Z137"/>
    <mergeCell ref="B22:AL22"/>
    <mergeCell ref="B23:AL23"/>
    <mergeCell ref="B131:K131"/>
    <mergeCell ref="B11:AL11"/>
    <mergeCell ref="B32:AL32"/>
    <mergeCell ref="AD21:AG21"/>
    <mergeCell ref="A91:AL91"/>
    <mergeCell ref="A75:L75"/>
    <mergeCell ref="A45:AL45"/>
    <mergeCell ref="A46:AL46"/>
    <mergeCell ref="AJ134:AL134"/>
    <mergeCell ref="B25:AL25"/>
    <mergeCell ref="A54:AL54"/>
    <mergeCell ref="A98:K98"/>
    <mergeCell ref="AJ44:AL44"/>
    <mergeCell ref="A53:K53"/>
    <mergeCell ref="A56:AL56"/>
    <mergeCell ref="M75:AL75"/>
    <mergeCell ref="A100:Q100"/>
    <mergeCell ref="AA175:AC175"/>
    <mergeCell ref="AD175:AF175"/>
    <mergeCell ref="AG175:AI175"/>
    <mergeCell ref="P47:Z47"/>
    <mergeCell ref="AJ175:AL175"/>
    <mergeCell ref="AG137:AI137"/>
    <mergeCell ref="A144:AL144"/>
    <mergeCell ref="W131:AB131"/>
    <mergeCell ref="A134:C134"/>
    <mergeCell ref="D134:W134"/>
  </mergeCells>
  <dataValidations count="6">
    <dataValidation type="list" allowBlank="1" showInputMessage="1" showErrorMessage="1" sqref="C58:N65">
      <formula1>INDIRECT("Таблица123[#Заголовки]")</formula1>
    </dataValidation>
    <dataValidation type="list" allowBlank="1" showInputMessage="1" showErrorMessage="1" sqref="O58:AF65">
      <formula1>INDIRECT("Таблица123["&amp;$C58&amp;"]")</formula1>
    </dataValidation>
    <dataValidation type="list" allowBlank="1" showInputMessage="1" showErrorMessage="1" sqref="B14:H21">
      <formula1>$BA$36:$BA$39</formula1>
    </dataValidation>
    <dataValidation type="list" allowBlank="1" showInputMessage="1" showErrorMessage="1" sqref="AH14:AL21">
      <formula1>$BA$33:$BA$35</formula1>
    </dataValidation>
    <dataValidation type="list" allowBlank="1" showInputMessage="1" showErrorMessage="1" sqref="AL6">
      <formula1>$BA$2:$BA$22</formula1>
    </dataValidation>
    <dataValidation type="list" allowBlank="1" showInputMessage="1" showErrorMessage="1" sqref="W6:AK6">
      <formula1>$BA$2:$BA$29</formula1>
    </dataValidation>
  </dataValidations>
  <printOptions horizontalCentered="1"/>
  <pageMargins left="0.7" right="0.7" top="0.75" bottom="0.75" header="0.3" footer="0.3"/>
  <pageSetup blackAndWhite="1" fitToHeight="0" fitToWidth="1" horizontalDpi="600" verticalDpi="600" orientation="portrait" paperSize="9" scale="87" r:id="rId6"/>
  <rowBreaks count="3" manualBreakCount="3">
    <brk id="39" max="38" man="1"/>
    <brk id="116" max="38" man="1"/>
    <brk id="156" max="38" man="1"/>
  </rowBreaks>
  <legacyDrawing r:id="rId2"/>
  <tableParts>
    <tablePart r:id="rId5"/>
    <tablePart r:id="rId4"/>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586030.99</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Пятьсот восемьдесят шесть тысяч тридцать рублей 99 копеек</v>
      </c>
    </row>
    <row r="19" spans="2:3" ht="12.75">
      <c r="B19" s="7">
        <f ca="1">ROUND((RAND()*10000000),2)</f>
        <v>8212108.09</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Восемь миллионов двести двенадцать тысяч сто восемь рублей 09 копеек</v>
      </c>
    </row>
    <row r="20" spans="2:3" ht="12.75">
      <c r="B20" s="7">
        <f ca="1">ROUND((RAND()*100000000),2)</f>
        <v>34192504.26</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Тридцать четыре миллиона сто девяносто две тысячи пятьсот четыре рубля 26 копеек</v>
      </c>
    </row>
    <row r="21" spans="2:3" ht="12.75">
      <c r="B21" s="7">
        <f ca="1">ROUND((RAND()*1000000000),2)</f>
        <v>517654698.48</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Пятьсот семнадцать миллионов шестьсот пятьдесят четыре тысячи шестьсот девяносто восемь рублей 48 копеек</v>
      </c>
    </row>
    <row r="22" spans="2:3" ht="12.75">
      <c r="B22" s="7">
        <f ca="1">ROUND((RAND()*1000000000000),2)</f>
        <v>778244282932.74</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Семьсот семьдесят восемь миллиардов двести сорок четыре миллиона двести восемьдесят две тысячи девятьсот тридцать два рубля 74 копейки</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2023-12-18T09:02:48Z</cp:lastPrinted>
  <dcterms:created xsi:type="dcterms:W3CDTF">2021-04-16T08:52:42Z</dcterms:created>
  <dcterms:modified xsi:type="dcterms:W3CDTF">2024-03-21T05:31:03Z</dcterms:modified>
  <cp:category/>
  <cp:version/>
  <cp:contentType/>
  <cp:contentStatus/>
</cp:coreProperties>
</file>