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05" windowHeight="922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'Лист1'!$A$3:$AM$148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W6" authorId="0">
      <text>
        <r>
          <rPr>
            <sz val="9"/>
            <rFont val="Tahoma"/>
            <family val="2"/>
          </rPr>
          <t xml:space="preserve">
ВЫБРАТЬ ИЗ СПИСКА УПРАВЛЕНИЕ ПО МЕСТУ НАЗНАЧЕНИЯ
</t>
        </r>
      </text>
    </comment>
    <comment ref="B37" authorId="0">
      <text>
        <r>
          <rPr>
            <sz val="9"/>
            <rFont val="Tahoma"/>
            <family val="2"/>
          </rPr>
          <t xml:space="preserve">
ДАННЫЕ АВТОМАТИЧЕСКИ ПОПАДАЮТ В 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B39" authorId="0">
      <text>
        <r>
          <rPr>
            <sz val="9"/>
            <rFont val="Tahoma"/>
            <family val="2"/>
          </rPr>
          <t xml:space="preserve">
ДАННЫЕ АВТОМАТИЧЕСКИ ПОПАДАЮТ В СЧЕТ И АКТ
ДО ПЕЧАТИ ОТРЕГУЛИРОВАТЬ ВЫСОТУ СТРОКИ ДЛЯ ПОЛНОГО ОТОБРАЖЕНИЯ ТЕКСТА;
ЧТОБЫ ЗАПИСЬ В ДАННОМ ПОЛЕ ПОШЛА С НОВОЙ СТРОКИ НАЖМИТЕ ALT+ENTER
</t>
        </r>
      </text>
    </comment>
    <comment ref="AG72" authorId="0">
      <text>
        <r>
          <rPr>
            <sz val="9"/>
            <rFont val="Tahoma"/>
            <family val="2"/>
          </rPr>
          <t xml:space="preserve">
ЗАПОЛНЯЕТСЯ ГОСПРОМНАДЗОРОМ
УКАЗАТЬ КОЛИЧЕСТВО ЧАСОВ
</t>
        </r>
      </text>
    </comment>
    <comment ref="Q12" authorId="1">
      <text>
        <r>
          <rPr>
            <sz val="8"/>
            <rFont val="Tahoma"/>
            <family val="2"/>
          </rPr>
          <t xml:space="preserve">
ВВЕСТИ НОМЕР ДОЛГОСРОЧНОГО ДОГОВОРА</t>
        </r>
      </text>
    </comment>
    <comment ref="AB12" authorId="1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A58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V78" authorId="0">
      <text>
        <r>
          <rPr>
            <sz val="9"/>
            <rFont val="Tahoma"/>
            <family val="2"/>
          </rPr>
          <t xml:space="preserve">
ДАННЫЕ АВТОМАТИЧЕСКИ ПОПАДАЮТ В СЧЕТ И АКТ
</t>
        </r>
      </text>
    </comment>
    <comment ref="AD80" authorId="0">
      <text>
        <r>
          <rPr>
            <sz val="9"/>
            <rFont val="Tahoma"/>
            <family val="2"/>
          </rPr>
          <t xml:space="preserve">
ДАННЫЕ АВТОМАТИЧЕСКИ ПОПАДАЮТ В СЧЕТ И АКТ</t>
        </r>
      </text>
    </comment>
    <comment ref="AF84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AF85" authorId="0">
      <text>
        <r>
          <rPr>
            <sz val="9"/>
            <rFont val="Tahoma"/>
            <family val="2"/>
          </rPr>
          <t>ЗАПОЛНЯЕТСЯ ГОСПРОМНАДЗОРОМ</t>
        </r>
      </text>
    </comment>
    <comment ref="K66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U66" authorId="0">
      <text>
        <r>
          <rPr>
            <sz val="9"/>
            <rFont val="Tahoma"/>
            <family val="2"/>
          </rPr>
          <t xml:space="preserve">ЗАПОЛНЯЕТСЯ ГОСПРОМНАДЗОРОМ
</t>
        </r>
      </text>
    </comment>
    <comment ref="D18" authorId="0">
      <text>
        <r>
          <rPr>
            <sz val="9"/>
            <rFont val="Tahoma"/>
            <family val="2"/>
          </rPr>
          <t xml:space="preserve">
ЧТОБЫ ЗАПИСЬ В ПРЕДЕЛАХ ОДНОЙ ЯЧЕЙКИ ПРОДОЛЖИТЬ С НОВОЙ СТРОКИ НАЖАТЬ ALT+ENTER
ОТРЕГУЛИРОВАТЬ ВЫСОТУ СТРОКИ
ЛИШНИЕ СТРОКИ СКРЫТЬ
</t>
        </r>
      </text>
    </comment>
    <comment ref="D19" authorId="0">
      <text>
        <r>
          <rPr>
            <sz val="9"/>
            <rFont val="Tahoma"/>
            <family val="2"/>
          </rPr>
          <t xml:space="preserve">
ЧТОБЫ ЗАПИСЬ В ПРЕДЕЛАХ ОДНОЙ ЯЧЕЙКИ ПРОДОЛЖИТЬ С НОВОЙ СТРОКИ НАЖАТЬ ALT+ENTER
ОТРЕГУЛИРОВАТЬ ВЫСОТУ СТРОКИ
ЛИШНИЕ СТРОКИ СКРЫТЬ
</t>
        </r>
      </text>
    </comment>
  </commentList>
</comments>
</file>

<file path=xl/sharedStrings.xml><?xml version="1.0" encoding="utf-8"?>
<sst xmlns="http://schemas.openxmlformats.org/spreadsheetml/2006/main" count="315" uniqueCount="230">
  <si>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</si>
  <si>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</si>
  <si>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</si>
  <si>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</si>
  <si>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</si>
  <si>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</si>
  <si>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</si>
  <si>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</si>
  <si>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</si>
  <si>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</si>
  <si>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</si>
  <si>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</si>
  <si>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</si>
  <si>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</si>
  <si>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</si>
  <si>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</si>
  <si>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</si>
  <si>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</si>
  <si>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</si>
  <si>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</si>
  <si>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</si>
  <si>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</si>
  <si>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г.Минск</t>
  </si>
  <si>
    <t>именуемое в дальнейшем Заказчик, в лице</t>
  </si>
  <si>
    <t>(Ф.И.О.)</t>
  </si>
  <si>
    <t>Юридический адрес:</t>
  </si>
  <si>
    <t xml:space="preserve">действующего на основании </t>
  </si>
  <si>
    <t>Банковские реквизиты:</t>
  </si>
  <si>
    <t xml:space="preserve">                                                (наименование юридического лица, фамилия, собственное имя, отчество (если таковое имеется) индивидуального предпринимателя)</t>
  </si>
  <si>
    <t xml:space="preserve">                                                        (должность, фамилия, собственное имя, отчество (если таковое имеется)</t>
  </si>
  <si>
    <t xml:space="preserve">   (документ,  подтверждающий полномочия)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</si>
  <si>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Госпромнадзор
220108, г. Минск, ул. Казинца, 86/1
p/с: BY61AKBB36429000032530000000
БИК: AKBBBY2X
ЦБУ № 527 ОАО "АСБ Беларусбанк"
УНП 100061974 ОКПО 00015482</t>
    </r>
  </si>
  <si>
    <t>Счет-фактура выписана на основании договора от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</si>
  <si>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</si>
  <si>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</si>
  <si>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</si>
  <si>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</si>
  <si>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</si>
  <si>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</si>
  <si>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</si>
  <si>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</si>
  <si>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</si>
  <si>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</si>
  <si>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</si>
  <si>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заявление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</si>
  <si>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</si>
  <si>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</si>
  <si>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</si>
  <si>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</si>
  <si>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</si>
  <si>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</si>
  <si>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</si>
  <si>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</si>
  <si>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</si>
  <si>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</si>
  <si>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</si>
  <si>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 xml:space="preserve">Поле для внесения дополнительных сведений  вместо данного текста (или скрыть строку) </t>
  </si>
  <si>
    <t xml:space="preserve">   Департамент по надзору за безопасным ведением работ в промышленности Министерства по чрезвычайным ситуациям Республики Беларусь (Госпромнадзор), именуемый в дальнейшем Исполнитель, в лице</t>
  </si>
  <si>
    <t xml:space="preserve">действующего на основании доверенности от </t>
  </si>
  <si>
    <t>с одной стороны, и</t>
  </si>
  <si>
    <t>ПРОТОКОЛ</t>
  </si>
  <si>
    <t xml:space="preserve">согласования цены </t>
  </si>
  <si>
    <t xml:space="preserve">к договору от </t>
  </si>
  <si>
    <t>согласно заявлению от</t>
  </si>
  <si>
    <t>в сумме:</t>
  </si>
  <si>
    <t>в том числе НДС (20%)-</t>
  </si>
  <si>
    <t>п/п №</t>
  </si>
  <si>
    <t>Единицы измерения</t>
  </si>
  <si>
    <t>Сумма</t>
  </si>
  <si>
    <t>Стоимость одного нормо-часа</t>
  </si>
  <si>
    <t>бел.руб.</t>
  </si>
  <si>
    <t>Трудоемкость</t>
  </si>
  <si>
    <t>чел.-час.</t>
  </si>
  <si>
    <t>Итого с учетом округления:</t>
  </si>
  <si>
    <t>НДС</t>
  </si>
  <si>
    <t xml:space="preserve">Сумма с НДС
</t>
  </si>
  <si>
    <t xml:space="preserve">Настоящий протокол является неотъемлемой частью договора. </t>
  </si>
  <si>
    <t>Трудоемкость
чел.-час.</t>
  </si>
  <si>
    <t>Стоимость одного нормо-часа
бел.руб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</si>
  <si>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</si>
  <si>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 xml:space="preserve"> №</t>
  </si>
  <si>
    <t>1</t>
  </si>
  <si>
    <t>2</t>
  </si>
  <si>
    <t>3</t>
  </si>
  <si>
    <t>4</t>
  </si>
  <si>
    <t>5</t>
  </si>
  <si>
    <t>6</t>
  </si>
  <si>
    <t>7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</si>
  <si>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</si>
  <si>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</si>
  <si>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 xml:space="preserve">начальника Брестского областного управления Госпромнадзора Калишука Игоря Геннадьевича, 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</si>
  <si>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</si>
  <si>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</si>
  <si>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</si>
  <si>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заместителя начальника управления - начальника отдела надзора Брестского областного управления Госпромнадзора Старинского Сергея Анатольевича,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</si>
  <si>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</si>
  <si>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</si>
  <si>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заместителя начальника управления - начальника отдела экспертизы Брестского областного управления Госпромнадзора Рябушева Кирилла Вячеславовича,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</si>
  <si>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</si>
  <si>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</si>
  <si>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</si>
  <si>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начальника Витебского областного управления Госпромнадзора Чекана Василия Ивановича,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</si>
  <si>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</si>
  <si>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</si>
  <si>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</si>
  <si>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>заместителя начальника управления - начальника отдела надзора Витебского областного управления Госпромнадзора Лойко Валерия Николаевича,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</si>
  <si>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</si>
  <si>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</si>
  <si>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заместителя начальника управления - начальника отдела экспертизы Витебского областного управления Госпромнадзора Пуко Сергея Антоновича,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</si>
  <si>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</si>
  <si>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</si>
  <si>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начальника Новополоцкого межрайонного отдела Витебского областного управления Госпромнадзора Храповицкого Александра Анатольевича,</t>
  </si>
  <si>
    <t>г.Новополоцк</t>
  </si>
  <si>
    <t xml:space="preserve">Витебского областного     </t>
  </si>
  <si>
    <t>заместителя начальника Новополоцкого межрайонного отдела Витебского областного управления Госпромнадзора Шепетюка Александра Ивановича,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</si>
  <si>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</si>
  <si>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</si>
  <si>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</si>
  <si>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заместителя начальника управления - начальника отдела надзора  Гомельского областного управления Госпромнадзора Кузьменкова Александра Петровича,</t>
  </si>
  <si>
    <t>г.Гомель</t>
  </si>
  <si>
    <t xml:space="preserve">Гомельского областного </t>
  </si>
  <si>
    <t>заместителя начальника управления - начальника отдела экспертизы Гомельского областного управления Госпромнадзора Караткевича Александра Александровича,</t>
  </si>
  <si>
    <t xml:space="preserve">Гомельского областного  </t>
  </si>
  <si>
    <t>начальника Гомельского областного управления Госпромнадзора Дайнеко Михаила Михайловича,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</si>
  <si>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</si>
  <si>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</si>
  <si>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заместителя начальника Мозырского межрайонного отдела Гомельского областного управления Госпромнадзора Воробьёва Александра Николаевича,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</si>
  <si>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</si>
  <si>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г.Мозырь</t>
  </si>
  <si>
    <t xml:space="preserve">Гомельского областного     </t>
  </si>
  <si>
    <t>начальника Мозырского межрайонного отдела Гомельского областного управления Госпромнадзора Байнова Игоря Сергеевича,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</si>
  <si>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</si>
  <si>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</si>
  <si>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</si>
  <si>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начальника Гродненского областного управления Госпромнадзора Бортника Василия Петровича,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</si>
  <si>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</si>
  <si>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</si>
  <si>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</si>
  <si>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заместителя начальника управления - начальника отдела надзора Гродненского областного управления Госпромнадзора Масюкевича Александра Мечиславовича,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</si>
  <si>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</si>
  <si>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</si>
  <si>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заместителя начальника управления - начальника отдела экспертизы Гродненского областного управления Госпромнадзора Галицкого Александра Владимировича,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</si>
  <si>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</si>
  <si>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</si>
  <si>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экспертизы Минского городского управления Госпромнадзора Федотова Сергея Анатольевича,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</si>
  <si>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</si>
  <si>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</si>
  <si>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начальника отдела технической диагностики Минского городского управления Госпромнадзора Чижика Дмитрия Сергеевича,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</si>
  <si>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</si>
  <si>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</si>
  <si>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</si>
  <si>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</si>
  <si>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заместителя начальника управления - начальника отдела надзора Минского областного управления Госпромнадзора Юркевича Владимира Михайловича,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</si>
  <si>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</si>
  <si>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</si>
  <si>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заместителя начальника управления - начальника отдела экспертизы Минского областного управления Госпромнадзора Гарбарца Владимира Викторовича,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</si>
  <si>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</si>
  <si>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</si>
  <si>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начальника Могилевского областного управления Госпромнадзора Петручени Александра Викторовича,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</si>
  <si>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</si>
  <si>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</si>
  <si>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</si>
  <si>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заместителя начальника управления - начальника отдела надзора Могилевского областного управления Госпромнадзора Шулейко Андрея Ромуальдовича,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</si>
  <si>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</si>
  <si>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</si>
  <si>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заместителя начальника управления - начальника отдела экспертизы Могилевского областного управления Госпромнадзора Даниленко Евгения Валентиновича,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</si>
  <si>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</si>
  <si>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</si>
  <si>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 АКВВ 3642 9000 0015 0000 0000
в МОУ № 700 ОАО "АСБ Беларусбанк"
БИК АКВВBY2Х  УНП 700630521</t>
  </si>
  <si>
    <t>начальника Бобруйского межрайонного отдела Могилевского областного управления Госпромнадзора Мицули Ивана Ивановича,</t>
  </si>
  <si>
    <t>Начальник Бобруйского межрайонного 
отдела Могилевского областного 
управления Госпромнадзора
___________________________ И.И.Мицуля</t>
  </si>
  <si>
    <t>г.Бобруйск</t>
  </si>
  <si>
    <t xml:space="preserve">Могилевского областного     </t>
  </si>
  <si>
    <t>заместителя начальника Бобруйского межрайонного отдела Могилевского областного управления Госпромнадзора Дроздовой Натальи Валерьевны,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</si>
  <si>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</si>
  <si>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по долгосрочному договору №</t>
  </si>
  <si>
    <t>(указать расчетный счет, УНН, наименование и местонахождение банка, код)</t>
  </si>
  <si>
    <r>
      <t xml:space="preserve">ПРОЧИТАТЬ ДО ЗАПОЛНЕНИЯ
      Для автоматизации рассчета суммы и автозаполнения данных файл создан в программе Excel. Файл содержит: заявление, счет-фактуру, акт выполненых работ, протокол согласования цены. Заполнению Заказчиком подлежат зеленые поля в заявлении и протоколе согласования цены. Необходимые данные внесенные в заявление автоматически попадают в счет и акт. При корректном заполнении счет-фактура и акт сформируются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 Корректировать неокрашенный текст 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 До вывода  на печать  отрегулировать  высоту заполненных строк для полного  отображения  информации. Высоту строк  в счете-фактуре и акте отрегулируют при регистрации договора.
</t>
    </r>
    <r>
      <rPr>
        <sz val="11"/>
        <color indexed="16"/>
        <rFont val="Times New Roman"/>
        <family val="1"/>
      </rPr>
      <t xml:space="preserve">    При необходимости уточнения наш сотрудник свяжется с Вами по предоставленному в заявлении контактному номеру.
 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 При осуществлении оплаты в платежном поручении указывать номер и дату счета-фактуры, присвоеный Госпромнадзором.</t>
    </r>
  </si>
  <si>
    <t>просит оказать услуги по проведению осмотра (обследования)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изготавливаются, хранятся, уничтожаются пиротехнические вещества.</t>
  </si>
  <si>
    <t>(указать наименование объекта строительства, номер проекта)</t>
  </si>
  <si>
    <t>Объект расположен по адресу:</t>
  </si>
  <si>
    <t>Объект строительства включает в себя:</t>
  </si>
  <si>
    <t>Проект выполнен:</t>
  </si>
  <si>
    <t>(наименование организации)</t>
  </si>
  <si>
    <t>Осмотр объекта строительства просим провести:</t>
  </si>
  <si>
    <t>(дата)</t>
  </si>
  <si>
    <t>с  другой стороны, далее именуемые Сторонами, удостоверяем, что Сторонами достигнуто соглашение о стоимости оказываемой услуги по осмотру (обследованию)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 изготавливаются, хранятся, уничтожаются пиротехнические вещества.</t>
  </si>
  <si>
    <t>Проведение осмотра (обследования)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 изготавливаются, хранятся, уничтожаются пиротехнические вещества.</t>
  </si>
  <si>
    <t>полное наименование владельца объекта</t>
  </si>
  <si>
    <t xml:space="preserve">Заместитель начальника управления - начальник
отдела надзора Гомельского областного 
управления Госпромнадзора
___________________________ А.П.Кузьменков
</t>
  </si>
  <si>
    <t xml:space="preserve">Заместитель начальника управления - начальник
отдела экспертизы Гомельского областного 
управления Госпромнадзора
___________________________ А.А.Караткевич
</t>
  </si>
  <si>
    <t>Брестское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 ОКПО 00015482</t>
  </si>
  <si>
    <t>20.03.2024 г. № 43-03/2024</t>
  </si>
  <si>
    <t>20.03.2024 г. № 31-03/2024</t>
  </si>
  <si>
    <t>20.03.2024 г. № 37-03/2024</t>
  </si>
  <si>
    <t>Витебское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 ОКПО 000154822002</t>
  </si>
  <si>
    <t>20.03.2024 г. № 44-03/2024</t>
  </si>
  <si>
    <t>20.03.2024 г. № 32-03/2024</t>
  </si>
  <si>
    <t>20.03.2024 г. № 38-03/2024</t>
  </si>
  <si>
    <t>20.03.2024 г. № 22-03/2024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</si>
  <si>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</si>
  <si>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20.03.2024 г. № 23-03/2024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</si>
  <si>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</si>
  <si>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20.03.2024 г. № 33-03/2024</t>
  </si>
  <si>
    <t>20.03.2024 г. № 39-03/2024</t>
  </si>
  <si>
    <t>20.03.2024 г. № 45-03/2024</t>
  </si>
  <si>
    <t>20.03.2024 г. № 25-03/2024</t>
  </si>
  <si>
    <t>20.03.2024 г. № 24-03/2024</t>
  </si>
  <si>
    <t>Гродненское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г.Гродно, ул.Новооктябрьская, 5
УНП 500279746  БИК AKBBBY2Х</t>
  </si>
  <si>
    <t>20.03.2024 г. № 46-03/2024</t>
  </si>
  <si>
    <t>20.03.2024 г. № 34-03/2024</t>
  </si>
  <si>
    <t>20.03.2024 г. № 40-03/2024</t>
  </si>
  <si>
    <t>Минское городское управление 
Департамента по надзору за безопасным
ведением работ в промышленности 
Министерства по чрезвычайным 
ситуациям Республики Беларусь 
Юридический адрес:
220108, г.Минск, ул.Казинца, д. 86, корп. 1
Банковские реквизиты:
р/с BY61АКВВ36429000032530000000
БИК: AKBBBY2Х 
ЦБУ № 527 ОАО «АСБ Беларусбанк»
г.Минск, ул.Воронянского, 7а
УНП 100061974  ОКПО 00015482</t>
  </si>
  <si>
    <t>20.03.2024 г. № 30-03/2024</t>
  </si>
  <si>
    <t>20.03.2024 г. № 19-03/2024</t>
  </si>
  <si>
    <t>заместителя начальника Минского городского управления Госпромнадзора Ворона Александра Леонидовича,</t>
  </si>
  <si>
    <t>20.03.2024 г. № 18-03/2024</t>
  </si>
  <si>
    <t>Заместитель начальника Минского 
городского управления Госпромнадзора
___________________________А.Л.Ворон</t>
  </si>
  <si>
    <t>Минское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220108, г.Минск, ул.Казинца, д. 86, корп. 1
Банковские реквизиты:
р/с BY61АКВВ36429000032530000000
БИК: AKBBBY2Х 
ЦБУ № 527 ОАО «АСБ Беларусбанк»
г.Минск, ул.Воронянского, 7а
УНП 100061974  ОКПО 00015482</t>
  </si>
  <si>
    <t>20.03.2024 г. № 35-03/2024</t>
  </si>
  <si>
    <t>20.03.2024 г. № 41-03/2024</t>
  </si>
  <si>
    <t>Могилевское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212003, г.Могилев, ул.Челюскинцев, 115 
Банковские реквизиты:
р/с BY46АКВВ36429000001500000000
в МОУ №700 ОАО "Беларусбанк"
БИК АКВВ BY2Х  УНП 700630521</t>
  </si>
  <si>
    <t>20.03.2024 г. № 47-03/2024</t>
  </si>
  <si>
    <t>20.03.2024 г. № 36-03/2024</t>
  </si>
  <si>
    <t>20.03.2024 г. № 42-03/2024</t>
  </si>
  <si>
    <t>20.03.2024 г. № 28-03/2024</t>
  </si>
  <si>
    <t>20.03.2024 г. № 29-03/2024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</si>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</sst>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16"/>
      <name val="Times New Roman"/>
      <family val="1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20"/>
      <name val="Times New Roman"/>
      <family val="1"/>
    </font>
    <font>
      <i/>
      <sz val="12"/>
      <color indexed="8"/>
      <name val="Times New Roman"/>
      <family val="1"/>
    </font>
    <font>
      <b/>
      <sz val="9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rgb="FF262626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i/>
      <sz val="15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9.5"/>
      <color theme="1"/>
      <name val="Times New Roman"/>
      <family val="1"/>
    </font>
    <font>
      <sz val="9.5"/>
      <color rgb="FF000000"/>
      <name val="Times New Roman"/>
      <family val="1"/>
    </font>
    <font>
      <sz val="6"/>
      <color rgb="FF000000"/>
      <name val="Times New Roman"/>
      <family val="1"/>
    </font>
    <font>
      <sz val="11"/>
      <color rgb="FFA50021"/>
      <name val="Times New Roman"/>
      <family val="1"/>
    </font>
    <font>
      <i/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71" fillId="0" borderId="0" xfId="53" applyFont="1">
      <alignment/>
      <protection/>
    </xf>
    <xf numFmtId="0" fontId="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4" fontId="4" fillId="0" borderId="0" xfId="53" applyNumberFormat="1">
      <alignment/>
      <protection/>
    </xf>
    <xf numFmtId="0" fontId="4" fillId="0" borderId="0" xfId="53" applyFont="1" quotePrefix="1">
      <alignment/>
      <protection/>
    </xf>
    <xf numFmtId="0" fontId="4" fillId="0" borderId="0" xfId="53" quotePrefix="1">
      <alignment/>
      <protection/>
    </xf>
    <xf numFmtId="4" fontId="8" fillId="0" borderId="0" xfId="53" applyNumberFormat="1" applyFont="1" applyAlignment="1">
      <alignment vertical="center"/>
      <protection/>
    </xf>
    <xf numFmtId="0" fontId="9" fillId="0" borderId="0" xfId="53" applyFont="1">
      <alignment/>
      <protection/>
    </xf>
    <xf numFmtId="0" fontId="4" fillId="0" borderId="0" xfId="53" applyAlignment="1">
      <alignment/>
      <protection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3" fillId="33" borderId="0" xfId="0" applyFont="1" applyFill="1" applyAlignment="1" applyProtection="1">
      <alignment/>
      <protection hidden="1"/>
    </xf>
    <xf numFmtId="0" fontId="72" fillId="33" borderId="0" xfId="0" applyNumberFormat="1" applyFont="1" applyFill="1" applyAlignment="1" applyProtection="1" quotePrefix="1">
      <alignment horizontal="right"/>
      <protection hidden="1"/>
    </xf>
    <xf numFmtId="0" fontId="73" fillId="33" borderId="0" xfId="0" applyFont="1" applyFill="1" applyBorder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vertical="top"/>
      <protection hidden="1"/>
    </xf>
    <xf numFmtId="0" fontId="75" fillId="33" borderId="0" xfId="0" applyFont="1" applyFill="1" applyAlignment="1" applyProtection="1">
      <alignment/>
      <protection hidden="1"/>
    </xf>
    <xf numFmtId="0" fontId="72" fillId="0" borderId="0" xfId="0" applyFont="1" applyAlignment="1" applyProtection="1">
      <alignment/>
      <protection hidden="1" locked="0"/>
    </xf>
    <xf numFmtId="0" fontId="72" fillId="33" borderId="0" xfId="0" applyFont="1" applyFill="1" applyAlignment="1" applyProtection="1">
      <alignment/>
      <protection hidden="1" locked="0"/>
    </xf>
    <xf numFmtId="0" fontId="72" fillId="0" borderId="0" xfId="0" applyFont="1" applyBorder="1" applyAlignment="1" applyProtection="1">
      <alignment/>
      <protection hidden="1" locked="0"/>
    </xf>
    <xf numFmtId="14" fontId="73" fillId="33" borderId="0" xfId="0" applyNumberFormat="1" applyFont="1" applyFill="1" applyBorder="1" applyAlignment="1" applyProtection="1">
      <alignment horizontal="center" wrapText="1"/>
      <protection hidden="1"/>
    </xf>
    <xf numFmtId="49" fontId="73" fillId="33" borderId="0" xfId="0" applyNumberFormat="1" applyFont="1" applyFill="1" applyBorder="1" applyAlignment="1" applyProtection="1">
      <alignment horizontal="right"/>
      <protection hidden="1"/>
    </xf>
    <xf numFmtId="2" fontId="72" fillId="33" borderId="0" xfId="0" applyNumberFormat="1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 vertical="top"/>
      <protection hidden="1"/>
    </xf>
    <xf numFmtId="0" fontId="72" fillId="0" borderId="0" xfId="0" applyFont="1" applyAlignment="1" applyProtection="1">
      <alignment/>
      <protection hidden="1"/>
    </xf>
    <xf numFmtId="0" fontId="73" fillId="0" borderId="10" xfId="0" applyFont="1" applyBorder="1" applyAlignment="1" applyProtection="1">
      <alignment horizontal="left"/>
      <protection hidden="1"/>
    </xf>
    <xf numFmtId="0" fontId="73" fillId="33" borderId="0" xfId="0" applyFont="1" applyFill="1" applyBorder="1" applyAlignment="1" applyProtection="1">
      <alignment horizontal="center" wrapText="1"/>
      <protection hidden="1"/>
    </xf>
    <xf numFmtId="49" fontId="72" fillId="33" borderId="0" xfId="0" applyNumberFormat="1" applyFont="1" applyFill="1" applyAlignment="1" applyProtection="1">
      <alignment/>
      <protection hidden="1"/>
    </xf>
    <xf numFmtId="0" fontId="73" fillId="33" borderId="11" xfId="0" applyFont="1" applyFill="1" applyBorder="1" applyAlignment="1" applyProtection="1">
      <alignment horizontal="left" wrapText="1"/>
      <protection hidden="1"/>
    </xf>
    <xf numFmtId="0" fontId="73" fillId="33" borderId="11" xfId="0" applyFont="1" applyFill="1" applyBorder="1" applyAlignment="1" applyProtection="1">
      <alignment/>
      <protection hidden="1"/>
    </xf>
    <xf numFmtId="0" fontId="74" fillId="33" borderId="0" xfId="0" applyFont="1" applyFill="1" applyAlignment="1" applyProtection="1">
      <alignment horizontal="center"/>
      <protection hidden="1"/>
    </xf>
    <xf numFmtId="0" fontId="74" fillId="33" borderId="0" xfId="0" applyFont="1" applyFill="1" applyAlignment="1" applyProtection="1">
      <alignment horizontal="center" vertical="top"/>
      <protection hidden="1"/>
    </xf>
    <xf numFmtId="0" fontId="74" fillId="33" borderId="0" xfId="0" applyFont="1" applyFill="1" applyAlignment="1" applyProtection="1">
      <alignment horizontal="center"/>
      <protection hidden="1" locked="0"/>
    </xf>
    <xf numFmtId="0" fontId="75" fillId="33" borderId="0" xfId="0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49" fontId="78" fillId="33" borderId="0" xfId="0" applyNumberFormat="1" applyFont="1" applyFill="1" applyBorder="1" applyAlignment="1" applyProtection="1">
      <alignment horizontal="center" vertical="top"/>
      <protection hidden="1"/>
    </xf>
    <xf numFmtId="49" fontId="78" fillId="0" borderId="0" xfId="0" applyNumberFormat="1" applyFont="1" applyFill="1" applyBorder="1" applyAlignment="1" applyProtection="1">
      <alignment horizontal="center" vertical="top"/>
      <protection hidden="1"/>
    </xf>
    <xf numFmtId="0" fontId="77" fillId="33" borderId="0" xfId="0" applyFont="1" applyFill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 horizontal="left" vertical="top"/>
      <protection/>
    </xf>
    <xf numFmtId="0" fontId="72" fillId="0" borderId="0" xfId="0" applyFont="1" applyAlignment="1" applyProtection="1">
      <alignment vertical="top"/>
      <protection hidden="1"/>
    </xf>
    <xf numFmtId="0" fontId="74" fillId="33" borderId="0" xfId="0" applyFont="1" applyFill="1" applyAlignment="1" applyProtection="1">
      <alignment horizontal="left" vertical="top"/>
      <protection hidden="1"/>
    </xf>
    <xf numFmtId="0" fontId="74" fillId="33" borderId="0" xfId="0" applyFont="1" applyFill="1" applyAlignment="1" applyProtection="1">
      <alignment horizontal="left"/>
      <protection hidden="1"/>
    </xf>
    <xf numFmtId="0" fontId="78" fillId="0" borderId="0" xfId="0" applyFont="1" applyAlignment="1" applyProtection="1">
      <alignment/>
      <protection hidden="1"/>
    </xf>
    <xf numFmtId="0" fontId="73" fillId="0" borderId="12" xfId="0" applyFont="1" applyBorder="1" applyAlignment="1" applyProtection="1">
      <alignment/>
      <protection locked="0"/>
    </xf>
    <xf numFmtId="0" fontId="79" fillId="0" borderId="12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 vertical="top"/>
      <protection locked="0"/>
    </xf>
    <xf numFmtId="0" fontId="77" fillId="0" borderId="0" xfId="0" applyFont="1" applyAlignment="1" applyProtection="1">
      <alignment wrapText="1"/>
      <protection hidden="1"/>
    </xf>
    <xf numFmtId="49" fontId="77" fillId="0" borderId="0" xfId="0" applyNumberFormat="1" applyFont="1" applyAlignment="1" applyProtection="1">
      <alignment wrapText="1"/>
      <protection hidden="1"/>
    </xf>
    <xf numFmtId="0" fontId="77" fillId="33" borderId="0" xfId="0" applyFont="1" applyFill="1" applyAlignment="1" applyProtection="1">
      <alignment horizontal="left" vertical="top"/>
      <protection hidden="1"/>
    </xf>
    <xf numFmtId="0" fontId="77" fillId="33" borderId="0" xfId="0" applyFont="1" applyFill="1" applyBorder="1" applyAlignment="1" applyProtection="1">
      <alignment vertical="top" wrapText="1"/>
      <protection hidden="1"/>
    </xf>
    <xf numFmtId="0" fontId="80" fillId="33" borderId="0" xfId="0" applyFont="1" applyFill="1" applyAlignment="1" applyProtection="1">
      <alignment horizontal="center" vertical="top"/>
      <protection hidden="1"/>
    </xf>
    <xf numFmtId="0" fontId="72" fillId="33" borderId="0" xfId="0" applyFont="1" applyFill="1" applyAlignment="1" applyProtection="1">
      <alignment horizontal="left" vertical="top"/>
      <protection hidden="1"/>
    </xf>
    <xf numFmtId="0" fontId="73" fillId="34" borderId="0" xfId="0" applyFont="1" applyFill="1" applyBorder="1" applyAlignment="1">
      <alignment horizontal="left" vertical="top" wrapText="1"/>
    </xf>
    <xf numFmtId="0" fontId="72" fillId="34" borderId="0" xfId="0" applyFont="1" applyFill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72" fillId="34" borderId="0" xfId="0" applyFont="1" applyFill="1" applyBorder="1" applyAlignment="1">
      <alignment horizontal="left" vertical="top" wrapText="1"/>
    </xf>
    <xf numFmtId="0" fontId="72" fillId="33" borderId="0" xfId="0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top"/>
      <protection hidden="1"/>
    </xf>
    <xf numFmtId="0" fontId="72" fillId="0" borderId="0" xfId="0" applyFont="1" applyAlignment="1" applyProtection="1">
      <alignment horizontal="left" vertical="top"/>
      <protection hidden="1"/>
    </xf>
    <xf numFmtId="0" fontId="72" fillId="0" borderId="0" xfId="0" applyFont="1" applyBorder="1" applyAlignment="1">
      <alignment horizontal="left" vertical="top" wrapText="1"/>
    </xf>
    <xf numFmtId="0" fontId="13" fillId="34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2" fillId="33" borderId="0" xfId="0" applyFont="1" applyFill="1" applyBorder="1" applyAlignment="1" applyProtection="1">
      <alignment horizontal="left" vertical="top"/>
      <protection hidden="1"/>
    </xf>
    <xf numFmtId="49" fontId="77" fillId="33" borderId="0" xfId="0" applyNumberFormat="1" applyFont="1" applyFill="1" applyBorder="1" applyAlignment="1" applyProtection="1">
      <alignment horizontal="left" vertical="top"/>
      <protection hidden="1"/>
    </xf>
    <xf numFmtId="0" fontId="81" fillId="0" borderId="0" xfId="0" applyFont="1" applyAlignment="1" applyProtection="1">
      <alignment horizontal="left" vertical="top"/>
      <protection/>
    </xf>
    <xf numFmtId="0" fontId="74" fillId="33" borderId="0" xfId="0" applyFont="1" applyFill="1" applyBorder="1" applyAlignment="1" applyProtection="1">
      <alignment horizontal="center" vertical="top"/>
      <protection hidden="1"/>
    </xf>
    <xf numFmtId="0" fontId="77" fillId="33" borderId="0" xfId="0" applyFont="1" applyFill="1" applyBorder="1" applyAlignment="1" applyProtection="1">
      <alignment horizontal="left" vertical="top"/>
      <protection hidden="1"/>
    </xf>
    <xf numFmtId="0" fontId="82" fillId="35" borderId="10" xfId="0" applyFont="1" applyFill="1" applyBorder="1" applyAlignment="1" applyProtection="1">
      <alignment horizontal="left" vertical="top"/>
      <protection hidden="1" locked="0"/>
    </xf>
    <xf numFmtId="2" fontId="74" fillId="33" borderId="13" xfId="0" applyNumberFormat="1" applyFont="1" applyFill="1" applyBorder="1" applyAlignment="1" applyProtection="1">
      <alignment horizontal="center" vertical="center"/>
      <protection hidden="1"/>
    </xf>
    <xf numFmtId="2" fontId="74" fillId="33" borderId="14" xfId="0" applyNumberFormat="1" applyFont="1" applyFill="1" applyBorder="1" applyAlignment="1" applyProtection="1">
      <alignment horizontal="center" vertical="center"/>
      <protection hidden="1"/>
    </xf>
    <xf numFmtId="2" fontId="74" fillId="33" borderId="15" xfId="0" applyNumberFormat="1" applyFont="1" applyFill="1" applyBorder="1" applyAlignment="1" applyProtection="1">
      <alignment horizontal="center" vertical="center"/>
      <protection hidden="1"/>
    </xf>
    <xf numFmtId="2" fontId="74" fillId="33" borderId="16" xfId="0" applyNumberFormat="1" applyFont="1" applyFill="1" applyBorder="1" applyAlignment="1" applyProtection="1">
      <alignment horizontal="center" vertical="center"/>
      <protection hidden="1"/>
    </xf>
    <xf numFmtId="2" fontId="74" fillId="33" borderId="17" xfId="0" applyNumberFormat="1" applyFont="1" applyFill="1" applyBorder="1" applyAlignment="1" applyProtection="1">
      <alignment horizontal="center" vertical="center"/>
      <protection hidden="1"/>
    </xf>
    <xf numFmtId="0" fontId="83" fillId="33" borderId="18" xfId="0" applyFont="1" applyFill="1" applyBorder="1" applyAlignment="1" applyProtection="1">
      <alignment horizontal="center" vertical="top" wrapText="1"/>
      <protection hidden="1"/>
    </xf>
    <xf numFmtId="0" fontId="83" fillId="33" borderId="19" xfId="0" applyFont="1" applyFill="1" applyBorder="1" applyAlignment="1" applyProtection="1">
      <alignment horizontal="center" vertical="top" wrapText="1"/>
      <protection hidden="1"/>
    </xf>
    <xf numFmtId="0" fontId="83" fillId="33" borderId="20" xfId="0" applyFont="1" applyFill="1" applyBorder="1" applyAlignment="1" applyProtection="1">
      <alignment horizontal="center" vertical="top" wrapText="1"/>
      <protection hidden="1"/>
    </xf>
    <xf numFmtId="0" fontId="84" fillId="33" borderId="21" xfId="0" applyFont="1" applyFill="1" applyBorder="1" applyAlignment="1" applyProtection="1">
      <alignment horizontal="left" vertical="top"/>
      <protection hidden="1"/>
    </xf>
    <xf numFmtId="0" fontId="84" fillId="0" borderId="10" xfId="0" applyFont="1" applyFill="1" applyBorder="1" applyAlignment="1" applyProtection="1">
      <alignment horizontal="left" vertical="top" wrapText="1"/>
      <protection hidden="1"/>
    </xf>
    <xf numFmtId="0" fontId="72" fillId="0" borderId="22" xfId="0" applyFont="1" applyBorder="1" applyAlignment="1" applyProtection="1">
      <alignment horizontal="center" vertical="top"/>
      <protection hidden="1"/>
    </xf>
    <xf numFmtId="0" fontId="85" fillId="35" borderId="22" xfId="0" applyFont="1" applyFill="1" applyBorder="1" applyAlignment="1" applyProtection="1">
      <alignment horizontal="left" vertical="top" wrapText="1"/>
      <protection hidden="1" locked="0"/>
    </xf>
    <xf numFmtId="0" fontId="77" fillId="0" borderId="0" xfId="0" applyFont="1" applyFill="1" applyBorder="1" applyAlignment="1" applyProtection="1">
      <alignment horizontal="left" vertical="top" wrapText="1"/>
      <protection hidden="1"/>
    </xf>
    <xf numFmtId="0" fontId="74" fillId="35" borderId="10" xfId="0" applyFont="1" applyFill="1" applyBorder="1" applyAlignment="1" applyProtection="1">
      <alignment horizontal="center"/>
      <protection hidden="1" locked="0"/>
    </xf>
    <xf numFmtId="0" fontId="77" fillId="35" borderId="10" xfId="0" applyFont="1" applyFill="1" applyBorder="1" applyAlignment="1" applyProtection="1">
      <alignment horizontal="left" vertical="top"/>
      <protection hidden="1" locked="0"/>
    </xf>
    <xf numFmtId="0" fontId="77" fillId="33" borderId="0" xfId="0" applyFont="1" applyFill="1" applyAlignment="1" applyProtection="1">
      <alignment horizontal="left" vertical="top"/>
      <protection hidden="1"/>
    </xf>
    <xf numFmtId="0" fontId="72" fillId="33" borderId="23" xfId="0" applyNumberFormat="1" applyFont="1" applyFill="1" applyBorder="1" applyAlignment="1" applyProtection="1">
      <alignment horizontal="center" vertical="center"/>
      <protection/>
    </xf>
    <xf numFmtId="0" fontId="72" fillId="33" borderId="16" xfId="0" applyNumberFormat="1" applyFont="1" applyFill="1" applyBorder="1" applyAlignment="1" applyProtection="1">
      <alignment horizontal="center" vertical="center"/>
      <protection/>
    </xf>
    <xf numFmtId="0" fontId="74" fillId="33" borderId="16" xfId="0" applyFont="1" applyFill="1" applyBorder="1" applyAlignment="1" applyProtection="1">
      <alignment horizontal="center" vertical="center"/>
      <protection hidden="1"/>
    </xf>
    <xf numFmtId="2" fontId="72" fillId="33" borderId="16" xfId="0" applyNumberFormat="1" applyFont="1" applyFill="1" applyBorder="1" applyAlignment="1" applyProtection="1">
      <alignment horizontal="center" vertical="center"/>
      <protection hidden="1"/>
    </xf>
    <xf numFmtId="2" fontId="74" fillId="33" borderId="24" xfId="0" applyNumberFormat="1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Alignment="1" applyProtection="1">
      <alignment horizontal="left" vertical="top" wrapText="1"/>
      <protection hidden="1"/>
    </xf>
    <xf numFmtId="0" fontId="73" fillId="33" borderId="11" xfId="0" applyFont="1" applyFill="1" applyBorder="1" applyAlignment="1" applyProtection="1">
      <alignment horizontal="left" vertical="top" wrapText="1"/>
      <protection hidden="1"/>
    </xf>
    <xf numFmtId="0" fontId="72" fillId="33" borderId="13" xfId="0" applyFont="1" applyFill="1" applyBorder="1" applyAlignment="1" applyProtection="1">
      <alignment horizontal="left" vertical="top" wrapText="1"/>
      <protection hidden="1"/>
    </xf>
    <xf numFmtId="0" fontId="72" fillId="33" borderId="14" xfId="0" applyFont="1" applyFill="1" applyBorder="1" applyAlignment="1" applyProtection="1">
      <alignment horizontal="left" vertical="top" wrapText="1"/>
      <protection hidden="1"/>
    </xf>
    <xf numFmtId="0" fontId="72" fillId="33" borderId="15" xfId="0" applyFont="1" applyFill="1" applyBorder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justify" wrapText="1"/>
      <protection hidden="1"/>
    </xf>
    <xf numFmtId="0" fontId="83" fillId="33" borderId="25" xfId="0" applyFont="1" applyFill="1" applyBorder="1" applyAlignment="1" applyProtection="1">
      <alignment horizontal="center" vertical="center" wrapText="1"/>
      <protection hidden="1"/>
    </xf>
    <xf numFmtId="0" fontId="83" fillId="33" borderId="26" xfId="0" applyFont="1" applyFill="1" applyBorder="1" applyAlignment="1" applyProtection="1">
      <alignment horizontal="center" vertical="center" wrapText="1"/>
      <protection hidden="1"/>
    </xf>
    <xf numFmtId="0" fontId="83" fillId="33" borderId="26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 horizontal="left" wrapText="1"/>
      <protection hidden="1"/>
    </xf>
    <xf numFmtId="0" fontId="72" fillId="33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left"/>
      <protection hidden="1"/>
    </xf>
    <xf numFmtId="2" fontId="86" fillId="33" borderId="27" xfId="0" applyNumberFormat="1" applyFont="1" applyFill="1" applyBorder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right"/>
      <protection hidden="1"/>
    </xf>
    <xf numFmtId="49" fontId="72" fillId="33" borderId="10" xfId="0" applyNumberFormat="1" applyFont="1" applyFill="1" applyBorder="1" applyAlignment="1" applyProtection="1">
      <alignment horizontal="center" wrapText="1"/>
      <protection hidden="1"/>
    </xf>
    <xf numFmtId="0" fontId="72" fillId="33" borderId="10" xfId="0" applyFont="1" applyFill="1" applyBorder="1" applyAlignment="1" applyProtection="1">
      <alignment horizontal="center" wrapText="1"/>
      <protection hidden="1"/>
    </xf>
    <xf numFmtId="0" fontId="83" fillId="33" borderId="28" xfId="0" applyFont="1" applyFill="1" applyBorder="1" applyAlignment="1" applyProtection="1">
      <alignment horizontal="center" vertical="center" wrapText="1"/>
      <protection hidden="1"/>
    </xf>
    <xf numFmtId="0" fontId="83" fillId="33" borderId="19" xfId="0" applyFont="1" applyFill="1" applyBorder="1" applyAlignment="1" applyProtection="1">
      <alignment horizontal="center" vertical="center" wrapText="1"/>
      <protection hidden="1"/>
    </xf>
    <xf numFmtId="0" fontId="83" fillId="33" borderId="20" xfId="0" applyFont="1" applyFill="1" applyBorder="1" applyAlignment="1" applyProtection="1">
      <alignment horizontal="center" vertical="center" wrapText="1"/>
      <protection hidden="1"/>
    </xf>
    <xf numFmtId="0" fontId="83" fillId="33" borderId="29" xfId="0" applyFont="1" applyFill="1" applyBorder="1" applyAlignment="1" applyProtection="1">
      <alignment horizontal="center" vertical="top" wrapText="1"/>
      <protection hidden="1"/>
    </xf>
    <xf numFmtId="0" fontId="74" fillId="33" borderId="16" xfId="0" applyFont="1" applyFill="1" applyBorder="1" applyAlignment="1" applyProtection="1">
      <alignment horizontal="left" vertical="top" wrapText="1"/>
      <protection hidden="1"/>
    </xf>
    <xf numFmtId="0" fontId="72" fillId="33" borderId="30" xfId="0" applyNumberFormat="1" applyFont="1" applyFill="1" applyBorder="1" applyAlignment="1" applyProtection="1">
      <alignment horizontal="center" vertical="center"/>
      <protection/>
    </xf>
    <xf numFmtId="0" fontId="72" fillId="33" borderId="14" xfId="0" applyNumberFormat="1" applyFont="1" applyFill="1" applyBorder="1" applyAlignment="1" applyProtection="1">
      <alignment horizontal="center" vertical="center"/>
      <protection/>
    </xf>
    <xf numFmtId="0" fontId="72" fillId="33" borderId="1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72" fillId="31" borderId="10" xfId="0" applyFont="1" applyFill="1" applyBorder="1" applyAlignment="1" applyProtection="1">
      <alignment horizontal="center"/>
      <protection hidden="1" locked="0"/>
    </xf>
    <xf numFmtId="0" fontId="74" fillId="0" borderId="0" xfId="0" applyFont="1" applyFill="1" applyAlignment="1" applyProtection="1">
      <alignment horizontal="left" vertical="top" wrapText="1"/>
      <protection hidden="1"/>
    </xf>
    <xf numFmtId="14" fontId="73" fillId="31" borderId="11" xfId="0" applyNumberFormat="1" applyFont="1" applyFill="1" applyBorder="1" applyAlignment="1" applyProtection="1">
      <alignment horizontal="right" wrapText="1"/>
      <protection hidden="1" locked="0"/>
    </xf>
    <xf numFmtId="0" fontId="73" fillId="33" borderId="0" xfId="0" applyFont="1" applyFill="1" applyAlignment="1" applyProtection="1">
      <alignment horizontal="left"/>
      <protection hidden="1"/>
    </xf>
    <xf numFmtId="2" fontId="86" fillId="33" borderId="31" xfId="0" applyNumberFormat="1" applyFont="1" applyFill="1" applyBorder="1" applyAlignment="1" applyProtection="1">
      <alignment horizontal="center"/>
      <protection hidden="1"/>
    </xf>
    <xf numFmtId="2" fontId="86" fillId="33" borderId="32" xfId="0" applyNumberFormat="1" applyFont="1" applyFill="1" applyBorder="1" applyAlignment="1" applyProtection="1">
      <alignment horizontal="center"/>
      <protection hidden="1"/>
    </xf>
    <xf numFmtId="2" fontId="86" fillId="33" borderId="33" xfId="0" applyNumberFormat="1" applyFont="1" applyFill="1" applyBorder="1" applyAlignment="1" applyProtection="1">
      <alignment horizontal="center"/>
      <protection hidden="1"/>
    </xf>
    <xf numFmtId="0" fontId="73" fillId="33" borderId="10" xfId="0" applyFont="1" applyFill="1" applyBorder="1" applyAlignment="1" applyProtection="1">
      <alignment horizontal="left" wrapText="1"/>
      <protection hidden="1"/>
    </xf>
    <xf numFmtId="0" fontId="72" fillId="33" borderId="0" xfId="0" applyFont="1" applyFill="1" applyAlignment="1" applyProtection="1">
      <alignment horizontal="left" wrapText="1"/>
      <protection hidden="1"/>
    </xf>
    <xf numFmtId="14" fontId="72" fillId="33" borderId="10" xfId="0" applyNumberFormat="1" applyFont="1" applyFill="1" applyBorder="1" applyAlignment="1" applyProtection="1">
      <alignment horizontal="center" wrapText="1"/>
      <protection hidden="1"/>
    </xf>
    <xf numFmtId="0" fontId="72" fillId="33" borderId="0" xfId="0" applyFont="1" applyFill="1" applyAlignment="1" applyProtection="1">
      <alignment horizontal="left"/>
      <protection hidden="1"/>
    </xf>
    <xf numFmtId="0" fontId="73" fillId="33" borderId="10" xfId="0" applyFont="1" applyFill="1" applyBorder="1" applyAlignment="1" applyProtection="1">
      <alignment horizontal="left" vertical="top" wrapText="1"/>
      <protection hidden="1"/>
    </xf>
    <xf numFmtId="0" fontId="72" fillId="33" borderId="10" xfId="0" applyFont="1" applyFill="1" applyBorder="1" applyAlignment="1" applyProtection="1">
      <alignment horizontal="left" wrapText="1"/>
      <protection hidden="1"/>
    </xf>
    <xf numFmtId="0" fontId="11" fillId="33" borderId="0" xfId="0" applyFont="1" applyFill="1" applyAlignment="1" applyProtection="1">
      <alignment horizontal="left" vertical="top" wrapText="1"/>
      <protection hidden="1"/>
    </xf>
    <xf numFmtId="0" fontId="83" fillId="0" borderId="0" xfId="0" applyFont="1" applyFill="1" applyBorder="1" applyAlignment="1" applyProtection="1">
      <alignment horizontal="left" wrapText="1"/>
      <protection hidden="1"/>
    </xf>
    <xf numFmtId="0" fontId="83" fillId="0" borderId="10" xfId="0" applyFont="1" applyFill="1" applyBorder="1" applyAlignment="1" applyProtection="1">
      <alignment horizontal="left" wrapText="1"/>
      <protection hidden="1"/>
    </xf>
    <xf numFmtId="0" fontId="72" fillId="0" borderId="10" xfId="0" applyFont="1" applyBorder="1" applyAlignment="1" applyProtection="1">
      <alignment horizontal="center"/>
      <protection hidden="1"/>
    </xf>
    <xf numFmtId="0" fontId="84" fillId="33" borderId="10" xfId="0" applyFont="1" applyFill="1" applyBorder="1" applyAlignment="1" applyProtection="1">
      <alignment horizontal="right" wrapText="1"/>
      <protection hidden="1"/>
    </xf>
    <xf numFmtId="0" fontId="83" fillId="33" borderId="26" xfId="0" applyFont="1" applyFill="1" applyBorder="1" applyAlignment="1" applyProtection="1">
      <alignment horizontal="center" vertical="top" wrapText="1"/>
      <protection hidden="1"/>
    </xf>
    <xf numFmtId="0" fontId="83" fillId="33" borderId="34" xfId="0" applyFont="1" applyFill="1" applyBorder="1" applyAlignment="1" applyProtection="1">
      <alignment horizontal="center" vertical="top" wrapText="1"/>
      <protection hidden="1"/>
    </xf>
    <xf numFmtId="0" fontId="73" fillId="33" borderId="0" xfId="0" applyFont="1" applyFill="1" applyAlignment="1" applyProtection="1">
      <alignment horizontal="center" vertical="top"/>
      <protection hidden="1"/>
    </xf>
    <xf numFmtId="0" fontId="73" fillId="33" borderId="10" xfId="0" applyFont="1" applyFill="1" applyBorder="1" applyAlignment="1" applyProtection="1">
      <alignment horizontal="center"/>
      <protection hidden="1"/>
    </xf>
    <xf numFmtId="49" fontId="73" fillId="33" borderId="10" xfId="0" applyNumberFormat="1" applyFont="1" applyFill="1" applyBorder="1" applyAlignment="1" applyProtection="1">
      <alignment horizontal="center" wrapText="1"/>
      <protection hidden="1"/>
    </xf>
    <xf numFmtId="0" fontId="73" fillId="33" borderId="10" xfId="0" applyFont="1" applyFill="1" applyBorder="1" applyAlignment="1" applyProtection="1">
      <alignment horizontal="center" wrapText="1"/>
      <protection hidden="1"/>
    </xf>
    <xf numFmtId="14" fontId="73" fillId="33" borderId="10" xfId="0" applyNumberFormat="1" applyFont="1" applyFill="1" applyBorder="1" applyAlignment="1" applyProtection="1">
      <alignment horizontal="center"/>
      <protection hidden="1"/>
    </xf>
    <xf numFmtId="0" fontId="73" fillId="0" borderId="10" xfId="0" applyFont="1" applyFill="1" applyBorder="1" applyAlignment="1" applyProtection="1">
      <alignment horizontal="center"/>
      <protection hidden="1"/>
    </xf>
    <xf numFmtId="0" fontId="73" fillId="0" borderId="10" xfId="0" applyFont="1" applyFill="1" applyBorder="1" applyAlignment="1" applyProtection="1">
      <alignment horizontal="right"/>
      <protection hidden="1"/>
    </xf>
    <xf numFmtId="0" fontId="83" fillId="33" borderId="18" xfId="0" applyFont="1" applyFill="1" applyBorder="1" applyAlignment="1" applyProtection="1">
      <alignment horizontal="center" vertical="center"/>
      <protection hidden="1"/>
    </xf>
    <xf numFmtId="0" fontId="83" fillId="33" borderId="19" xfId="0" applyFont="1" applyFill="1" applyBorder="1" applyAlignment="1" applyProtection="1">
      <alignment horizontal="center" vertical="center"/>
      <protection hidden="1"/>
    </xf>
    <xf numFmtId="0" fontId="83" fillId="33" borderId="2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Alignment="1" applyProtection="1">
      <alignment horizontal="left" vertical="top"/>
      <protection hidden="1"/>
    </xf>
    <xf numFmtId="0" fontId="84" fillId="35" borderId="10" xfId="0" applyFont="1" applyFill="1" applyBorder="1" applyAlignment="1" applyProtection="1">
      <alignment horizontal="right" wrapText="1"/>
      <protection hidden="1" locked="0"/>
    </xf>
    <xf numFmtId="0" fontId="73" fillId="33" borderId="0" xfId="0" applyFont="1" applyFill="1" applyBorder="1" applyAlignment="1" applyProtection="1">
      <alignment horizontal="left" vertical="top" wrapText="1"/>
      <protection hidden="1"/>
    </xf>
    <xf numFmtId="0" fontId="10" fillId="33" borderId="0" xfId="0" applyNumberFormat="1" applyFont="1" applyFill="1" applyBorder="1" applyAlignment="1" applyProtection="1">
      <alignment horizontal="left" vertical="top" wrapText="1"/>
      <protection hidden="1"/>
    </xf>
    <xf numFmtId="0" fontId="83" fillId="33" borderId="0" xfId="0" applyFont="1" applyFill="1" applyBorder="1" applyAlignment="1" applyProtection="1">
      <alignment horizontal="left" vertical="top" wrapText="1"/>
      <protection hidden="1"/>
    </xf>
    <xf numFmtId="0" fontId="74" fillId="33" borderId="0" xfId="0" applyFont="1" applyFill="1" applyBorder="1" applyAlignment="1" applyProtection="1">
      <alignment horizontal="left" vertical="top" wrapText="1"/>
      <protection hidden="1"/>
    </xf>
    <xf numFmtId="0" fontId="87" fillId="33" borderId="35" xfId="0" applyFont="1" applyFill="1" applyBorder="1" applyAlignment="1" applyProtection="1">
      <alignment horizontal="center" vertical="top" wrapText="1"/>
      <protection hidden="1"/>
    </xf>
    <xf numFmtId="0" fontId="87" fillId="33" borderId="11" xfId="0" applyFont="1" applyFill="1" applyBorder="1" applyAlignment="1" applyProtection="1">
      <alignment horizontal="center" vertical="top" wrapText="1"/>
      <protection hidden="1"/>
    </xf>
    <xf numFmtId="0" fontId="87" fillId="33" borderId="36" xfId="0" applyFont="1" applyFill="1" applyBorder="1" applyAlignment="1" applyProtection="1">
      <alignment horizontal="center" vertical="top" wrapText="1"/>
      <protection hidden="1"/>
    </xf>
    <xf numFmtId="0" fontId="87" fillId="33" borderId="35" xfId="0" applyFont="1" applyFill="1" applyBorder="1" applyAlignment="1" applyProtection="1">
      <alignment horizontal="left" vertical="top" wrapText="1"/>
      <protection hidden="1"/>
    </xf>
    <xf numFmtId="0" fontId="87" fillId="33" borderId="11" xfId="0" applyFont="1" applyFill="1" applyBorder="1" applyAlignment="1" applyProtection="1">
      <alignment horizontal="left" vertical="top"/>
      <protection hidden="1"/>
    </xf>
    <xf numFmtId="0" fontId="87" fillId="33" borderId="36" xfId="0" applyFont="1" applyFill="1" applyBorder="1" applyAlignment="1" applyProtection="1">
      <alignment horizontal="left" vertical="top"/>
      <protection hidden="1"/>
    </xf>
    <xf numFmtId="0" fontId="74" fillId="33" borderId="35" xfId="0" applyFont="1" applyFill="1" applyBorder="1" applyAlignment="1" applyProtection="1">
      <alignment horizontal="center" vertical="center" wrapText="1"/>
      <protection hidden="1"/>
    </xf>
    <xf numFmtId="0" fontId="74" fillId="33" borderId="11" xfId="0" applyFont="1" applyFill="1" applyBorder="1" applyAlignment="1" applyProtection="1">
      <alignment horizontal="center" vertical="center" wrapText="1"/>
      <protection hidden="1"/>
    </xf>
    <xf numFmtId="0" fontId="74" fillId="33" borderId="36" xfId="0" applyFont="1" applyFill="1" applyBorder="1" applyAlignment="1" applyProtection="1">
      <alignment horizontal="center" vertical="center" wrapText="1"/>
      <protection hidden="1"/>
    </xf>
    <xf numFmtId="2" fontId="74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21" xfId="0" applyFont="1" applyBorder="1" applyAlignment="1" applyProtection="1">
      <alignment horizontal="left" vertical="top"/>
      <protection/>
    </xf>
    <xf numFmtId="0" fontId="83" fillId="35" borderId="10" xfId="0" applyFont="1" applyFill="1" applyBorder="1" applyAlignment="1" applyProtection="1">
      <alignment horizontal="left" wrapText="1"/>
      <protection hidden="1" locked="0"/>
    </xf>
    <xf numFmtId="0" fontId="87" fillId="33" borderId="35" xfId="0" applyFont="1" applyFill="1" applyBorder="1" applyAlignment="1" applyProtection="1">
      <alignment horizontal="left" vertical="top"/>
      <protection hidden="1"/>
    </xf>
    <xf numFmtId="0" fontId="74" fillId="33" borderId="35" xfId="0" applyFont="1" applyFill="1" applyBorder="1" applyAlignment="1" applyProtection="1">
      <alignment horizontal="center" vertical="top" wrapText="1"/>
      <protection hidden="1"/>
    </xf>
    <xf numFmtId="0" fontId="74" fillId="33" borderId="11" xfId="0" applyFont="1" applyFill="1" applyBorder="1" applyAlignment="1" applyProtection="1">
      <alignment horizontal="center" vertical="top" wrapText="1"/>
      <protection hidden="1"/>
    </xf>
    <xf numFmtId="0" fontId="74" fillId="33" borderId="36" xfId="0" applyFont="1" applyFill="1" applyBorder="1" applyAlignment="1" applyProtection="1">
      <alignment horizontal="center" vertical="top" wrapText="1"/>
      <protection hidden="1"/>
    </xf>
    <xf numFmtId="2" fontId="74" fillId="33" borderId="35" xfId="0" applyNumberFormat="1" applyFont="1" applyFill="1" applyBorder="1" applyAlignment="1" applyProtection="1">
      <alignment horizontal="center" vertical="top" wrapText="1"/>
      <protection hidden="1"/>
    </xf>
    <xf numFmtId="2" fontId="74" fillId="33" borderId="11" xfId="0" applyNumberFormat="1" applyFont="1" applyFill="1" applyBorder="1" applyAlignment="1" applyProtection="1">
      <alignment horizontal="center" vertical="top" wrapText="1"/>
      <protection hidden="1"/>
    </xf>
    <xf numFmtId="2" fontId="74" fillId="33" borderId="36" xfId="0" applyNumberFormat="1" applyFont="1" applyFill="1" applyBorder="1" applyAlignment="1" applyProtection="1">
      <alignment horizontal="center" vertical="top" wrapText="1"/>
      <protection hidden="1"/>
    </xf>
    <xf numFmtId="2" fontId="74" fillId="33" borderId="11" xfId="0" applyNumberFormat="1" applyFont="1" applyFill="1" applyBorder="1" applyAlignment="1" applyProtection="1">
      <alignment horizontal="center" vertical="center" wrapText="1"/>
      <protection hidden="1"/>
    </xf>
    <xf numFmtId="2" fontId="74" fillId="33" borderId="36" xfId="0" applyNumberFormat="1" applyFont="1" applyFill="1" applyBorder="1" applyAlignment="1" applyProtection="1">
      <alignment horizontal="center" vertical="center" wrapText="1"/>
      <protection hidden="1"/>
    </xf>
    <xf numFmtId="2" fontId="74" fillId="31" borderId="35" xfId="0" applyNumberFormat="1" applyFont="1" applyFill="1" applyBorder="1" applyAlignment="1" applyProtection="1">
      <alignment horizontal="center" vertical="center" wrapText="1"/>
      <protection hidden="1" locked="0"/>
    </xf>
    <xf numFmtId="2" fontId="74" fillId="31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74" fillId="31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75" fillId="33" borderId="0" xfId="0" applyFont="1" applyFill="1" applyAlignment="1" applyProtection="1">
      <alignment horizontal="left"/>
      <protection hidden="1"/>
    </xf>
    <xf numFmtId="0" fontId="89" fillId="0" borderId="10" xfId="0" applyFont="1" applyFill="1" applyBorder="1" applyAlignment="1" applyProtection="1">
      <alignment horizontal="center"/>
      <protection hidden="1"/>
    </xf>
    <xf numFmtId="0" fontId="83" fillId="33" borderId="35" xfId="0" applyFont="1" applyFill="1" applyBorder="1" applyAlignment="1" applyProtection="1">
      <alignment horizontal="center" vertical="center" wrapText="1"/>
      <protection hidden="1"/>
    </xf>
    <xf numFmtId="0" fontId="83" fillId="33" borderId="11" xfId="0" applyFont="1" applyFill="1" applyBorder="1" applyAlignment="1" applyProtection="1">
      <alignment horizontal="center" vertical="center" wrapText="1"/>
      <protection hidden="1"/>
    </xf>
    <xf numFmtId="0" fontId="83" fillId="33" borderId="36" xfId="0" applyFont="1" applyFill="1" applyBorder="1" applyAlignment="1" applyProtection="1">
      <alignment horizontal="center" vertical="center" wrapText="1"/>
      <protection hidden="1"/>
    </xf>
    <xf numFmtId="0" fontId="83" fillId="33" borderId="35" xfId="0" applyFont="1" applyFill="1" applyBorder="1" applyAlignment="1" applyProtection="1">
      <alignment horizontal="center" vertical="center"/>
      <protection hidden="1"/>
    </xf>
    <xf numFmtId="0" fontId="83" fillId="33" borderId="11" xfId="0" applyFont="1" applyFill="1" applyBorder="1" applyAlignment="1" applyProtection="1">
      <alignment horizontal="center" vertical="center"/>
      <protection hidden="1"/>
    </xf>
    <xf numFmtId="0" fontId="83" fillId="33" borderId="36" xfId="0" applyFont="1" applyFill="1" applyBorder="1" applyAlignment="1" applyProtection="1">
      <alignment horizontal="center" vertical="center"/>
      <protection hidden="1"/>
    </xf>
    <xf numFmtId="0" fontId="75" fillId="33" borderId="0" xfId="0" applyFont="1" applyFill="1" applyAlignment="1" applyProtection="1">
      <alignment horizontal="left" vertical="top" wrapText="1"/>
      <protection hidden="1"/>
    </xf>
    <xf numFmtId="14" fontId="72" fillId="31" borderId="10" xfId="0" applyNumberFormat="1" applyFont="1" applyFill="1" applyBorder="1" applyAlignment="1" applyProtection="1">
      <alignment horizontal="left"/>
      <protection hidden="1" locked="0"/>
    </xf>
    <xf numFmtId="0" fontId="72" fillId="33" borderId="0" xfId="0" applyFont="1" applyFill="1" applyAlignment="1" applyProtection="1">
      <alignment horizontal="center"/>
      <protection hidden="1"/>
    </xf>
    <xf numFmtId="0" fontId="72" fillId="31" borderId="10" xfId="0" applyFont="1" applyFill="1" applyBorder="1" applyAlignment="1" applyProtection="1">
      <alignment horizontal="left"/>
      <protection hidden="1" locked="0"/>
    </xf>
    <xf numFmtId="0" fontId="89" fillId="0" borderId="10" xfId="0" applyFont="1" applyFill="1" applyBorder="1" applyAlignment="1" applyProtection="1">
      <alignment horizontal="center" vertical="top"/>
      <protection hidden="1"/>
    </xf>
    <xf numFmtId="49" fontId="75" fillId="33" borderId="0" xfId="0" applyNumberFormat="1" applyFont="1" applyFill="1" applyAlignment="1" applyProtection="1">
      <alignment horizontal="left" vertical="top" wrapText="1"/>
      <protection hidden="1"/>
    </xf>
    <xf numFmtId="0" fontId="90" fillId="35" borderId="10" xfId="0" applyFont="1" applyFill="1" applyBorder="1" applyAlignment="1" applyProtection="1">
      <alignment horizontal="left" wrapText="1"/>
      <protection hidden="1" locked="0"/>
    </xf>
    <xf numFmtId="49" fontId="78" fillId="33" borderId="0" xfId="0" applyNumberFormat="1" applyFont="1" applyFill="1" applyBorder="1" applyAlignment="1" applyProtection="1">
      <alignment horizontal="center" vertical="top"/>
      <protection hidden="1"/>
    </xf>
    <xf numFmtId="0" fontId="75" fillId="33" borderId="0" xfId="0" applyFont="1" applyFill="1" applyBorder="1" applyAlignment="1" applyProtection="1">
      <alignment horizontal="left" vertical="top" wrapText="1"/>
      <protection hidden="1"/>
    </xf>
    <xf numFmtId="0" fontId="75" fillId="35" borderId="10" xfId="0" applyFont="1" applyFill="1" applyBorder="1" applyAlignment="1" applyProtection="1">
      <alignment horizontal="left"/>
      <protection hidden="1" locked="0"/>
    </xf>
    <xf numFmtId="0" fontId="91" fillId="0" borderId="0" xfId="0" applyFont="1" applyBorder="1" applyAlignment="1" applyProtection="1">
      <alignment horizontal="center" vertical="top"/>
      <protection hidden="1"/>
    </xf>
    <xf numFmtId="0" fontId="75" fillId="33" borderId="0" xfId="0" applyNumberFormat="1" applyFont="1" applyFill="1" applyAlignment="1" applyProtection="1">
      <alignment horizontal="left" vertical="top" wrapText="1"/>
      <protection hidden="1"/>
    </xf>
    <xf numFmtId="0" fontId="77" fillId="0" borderId="10" xfId="0" applyFont="1" applyFill="1" applyBorder="1" applyAlignment="1" applyProtection="1">
      <alignment horizontal="center" vertical="top"/>
      <protection/>
    </xf>
    <xf numFmtId="0" fontId="77" fillId="33" borderId="0" xfId="0" applyFont="1" applyFill="1" applyBorder="1" applyAlignment="1" applyProtection="1">
      <alignment horizontal="left" vertical="top" wrapText="1"/>
      <protection hidden="1"/>
    </xf>
    <xf numFmtId="0" fontId="77" fillId="35" borderId="0" xfId="0" applyFont="1" applyFill="1" applyBorder="1" applyAlignment="1" applyProtection="1">
      <alignment horizontal="left" vertical="top"/>
      <protection hidden="1" locked="0"/>
    </xf>
    <xf numFmtId="0" fontId="72" fillId="33" borderId="0" xfId="0" applyFont="1" applyFill="1" applyAlignment="1" applyProtection="1">
      <alignment horizontal="center" vertical="top"/>
      <protection hidden="1"/>
    </xf>
    <xf numFmtId="0" fontId="77" fillId="35" borderId="10" xfId="0" applyFont="1" applyFill="1" applyBorder="1" applyAlignment="1" applyProtection="1">
      <alignment horizontal="left" vertical="top" wrapText="1"/>
      <protection hidden="1" locked="0"/>
    </xf>
    <xf numFmtId="0" fontId="74" fillId="0" borderId="37" xfId="0" applyFont="1" applyFill="1" applyBorder="1" applyAlignment="1" applyProtection="1">
      <alignment horizontal="center" vertical="top" wrapText="1"/>
      <protection hidden="1"/>
    </xf>
    <xf numFmtId="0" fontId="87" fillId="35" borderId="10" xfId="0" applyFont="1" applyFill="1" applyBorder="1" applyAlignment="1" applyProtection="1">
      <alignment horizontal="left" vertical="top" wrapText="1"/>
      <protection hidden="1" locked="0"/>
    </xf>
    <xf numFmtId="0" fontId="77" fillId="0" borderId="0" xfId="0" applyFont="1" applyFill="1" applyAlignment="1" applyProtection="1">
      <alignment horizontal="left" vertical="top" wrapText="1"/>
      <protection hidden="1"/>
    </xf>
    <xf numFmtId="0" fontId="83" fillId="33" borderId="0" xfId="0" applyFont="1" applyFill="1" applyBorder="1" applyAlignment="1" applyProtection="1">
      <alignment horizontal="center" vertical="center"/>
      <protection hidden="1"/>
    </xf>
    <xf numFmtId="14" fontId="77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77" fillId="35" borderId="0" xfId="0" applyFont="1" applyFill="1" applyAlignment="1" applyProtection="1">
      <alignment horizontal="left" vertical="top"/>
      <protection hidden="1" locked="0"/>
    </xf>
    <xf numFmtId="0" fontId="74" fillId="35" borderId="0" xfId="0" applyFont="1" applyFill="1" applyAlignment="1" applyProtection="1">
      <alignment horizontal="left" vertical="top" wrapText="1"/>
      <protection hidden="1" locked="0"/>
    </xf>
    <xf numFmtId="0" fontId="74" fillId="33" borderId="10" xfId="0" applyFont="1" applyFill="1" applyBorder="1" applyAlignment="1" applyProtection="1">
      <alignment horizontal="center"/>
      <protection hidden="1"/>
    </xf>
    <xf numFmtId="0" fontId="77" fillId="0" borderId="0" xfId="0" applyFont="1" applyFill="1" applyBorder="1" applyAlignment="1" applyProtection="1">
      <alignment horizontal="left" vertical="top"/>
      <protection locked="0"/>
    </xf>
    <xf numFmtId="0" fontId="77" fillId="0" borderId="0" xfId="0" applyFont="1" applyFill="1" applyBorder="1" applyAlignment="1" applyProtection="1">
      <alignment horizontal="left" vertical="top"/>
      <protection/>
    </xf>
    <xf numFmtId="14" fontId="86" fillId="0" borderId="10" xfId="0" applyNumberFormat="1" applyFont="1" applyBorder="1" applyAlignment="1" applyProtection="1">
      <alignment horizontal="center"/>
      <protection/>
    </xf>
    <xf numFmtId="0" fontId="73" fillId="33" borderId="10" xfId="0" applyNumberFormat="1" applyFont="1" applyFill="1" applyBorder="1" applyAlignment="1" applyProtection="1">
      <alignment horizontal="center"/>
      <protection hidden="1" locked="0"/>
    </xf>
    <xf numFmtId="0" fontId="14" fillId="33" borderId="0" xfId="0" applyFont="1" applyFill="1" applyAlignment="1" applyProtection="1">
      <alignment horizontal="left" vertical="top" wrapText="1"/>
      <protection hidden="1" locked="0"/>
    </xf>
    <xf numFmtId="0" fontId="92" fillId="33" borderId="0" xfId="0" applyFont="1" applyFill="1" applyAlignment="1" applyProtection="1">
      <alignment horizontal="left" vertical="top" wrapText="1"/>
      <protection hidden="1" locked="0"/>
    </xf>
    <xf numFmtId="0" fontId="93" fillId="35" borderId="0" xfId="0" applyFont="1" applyFill="1" applyBorder="1" applyAlignment="1" applyProtection="1">
      <alignment horizontal="left" vertical="top" wrapText="1"/>
      <protection hidden="1" locked="0"/>
    </xf>
    <xf numFmtId="49" fontId="77" fillId="33" borderId="0" xfId="0" applyNumberFormat="1" applyFont="1" applyFill="1" applyBorder="1" applyAlignment="1" applyProtection="1">
      <alignment horizontal="left" vertical="top"/>
      <protection hidden="1"/>
    </xf>
    <xf numFmtId="0" fontId="77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83" fillId="33" borderId="21" xfId="0" applyFont="1" applyFill="1" applyBorder="1" applyAlignment="1" applyProtection="1">
      <alignment horizontal="center" vertical="center"/>
      <protection hidden="1"/>
    </xf>
    <xf numFmtId="0" fontId="87" fillId="35" borderId="10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8"/>
  <sheetViews>
    <sheetView tabSelected="1" zoomScale="110" zoomScaleNormal="110" zoomScaleSheetLayoutView="120" zoomScalePageLayoutView="90" workbookViewId="0" topLeftCell="A1">
      <selection activeCell="W6" sqref="W6:AL6"/>
    </sheetView>
  </sheetViews>
  <sheetFormatPr defaultColWidth="2.28125" defaultRowHeight="15"/>
  <cols>
    <col min="1" max="1" width="2.57421875" style="22" customWidth="1"/>
    <col min="2" max="2" width="5.57421875" style="22" customWidth="1"/>
    <col min="3" max="7" width="2.28125" style="22" customWidth="1"/>
    <col min="8" max="8" width="2.8515625" style="22" customWidth="1"/>
    <col min="9" max="9" width="2.28125" style="22" customWidth="1"/>
    <col min="10" max="10" width="2.8515625" style="22" customWidth="1"/>
    <col min="11" max="11" width="2.57421875" style="22" customWidth="1"/>
    <col min="12" max="12" width="3.57421875" style="22" customWidth="1"/>
    <col min="13" max="14" width="2.28125" style="22" customWidth="1"/>
    <col min="15" max="15" width="2.00390625" style="22" customWidth="1"/>
    <col min="16" max="16" width="2.28125" style="22" customWidth="1"/>
    <col min="17" max="17" width="2.57421875" style="22" customWidth="1"/>
    <col min="18" max="18" width="2.28125" style="22" customWidth="1"/>
    <col min="19" max="20" width="2.28125" style="24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28125" style="22" customWidth="1"/>
    <col min="39" max="39" width="2.28125" style="23" customWidth="1"/>
    <col min="40" max="47" width="2.28125" style="22" customWidth="1"/>
    <col min="48" max="48" width="0.71875" style="22" customWidth="1"/>
    <col min="49" max="50" width="2.28125" style="22" customWidth="1"/>
    <col min="51" max="51" width="2.7109375" style="22" customWidth="1"/>
    <col min="52" max="52" width="2.28125" style="22" customWidth="1"/>
    <col min="53" max="53" width="21.57421875" style="22" hidden="1" customWidth="1"/>
    <col min="54" max="54" width="20.7109375" style="22" hidden="1" customWidth="1"/>
    <col min="55" max="55" width="21.421875" style="22" hidden="1" customWidth="1"/>
    <col min="56" max="56" width="28.00390625" style="22" hidden="1" customWidth="1"/>
    <col min="57" max="57" width="25.7109375" style="22" hidden="1" customWidth="1"/>
    <col min="58" max="58" width="18.7109375" style="22" hidden="1" customWidth="1"/>
    <col min="59" max="59" width="16.421875" style="22" hidden="1" customWidth="1"/>
    <col min="60" max="60" width="1.8515625" style="22" customWidth="1"/>
    <col min="61" max="61" width="2.28125" style="22" customWidth="1"/>
    <col min="62" max="16384" width="2.28125" style="22" customWidth="1"/>
  </cols>
  <sheetData>
    <row r="1" spans="1:59" ht="25.5" customHeight="1">
      <c r="A1" s="222" t="s">
        <v>177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51" t="s">
        <v>81</v>
      </c>
      <c r="BB1" s="51" t="s">
        <v>82</v>
      </c>
      <c r="BC1" s="51" t="s">
        <v>83</v>
      </c>
      <c r="BD1" s="52" t="s">
        <v>84</v>
      </c>
      <c r="BE1" s="52" t="s">
        <v>85</v>
      </c>
      <c r="BF1" s="52" t="s">
        <v>86</v>
      </c>
      <c r="BG1" s="52" t="s">
        <v>87</v>
      </c>
    </row>
    <row r="2" spans="1:59" ht="296.2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60" t="s">
        <v>88</v>
      </c>
      <c r="BB2" s="60" t="s">
        <v>191</v>
      </c>
      <c r="BC2" s="61" t="s">
        <v>89</v>
      </c>
      <c r="BD2" s="61" t="s">
        <v>90</v>
      </c>
      <c r="BE2" s="61" t="s">
        <v>192</v>
      </c>
      <c r="BF2" s="61" t="s">
        <v>91</v>
      </c>
      <c r="BG2" s="64" t="s">
        <v>92</v>
      </c>
    </row>
    <row r="3" spans="1:59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62" t="s">
        <v>93</v>
      </c>
      <c r="BB3" s="62" t="s">
        <v>191</v>
      </c>
      <c r="BC3" s="63" t="s">
        <v>89</v>
      </c>
      <c r="BD3" s="63" t="s">
        <v>94</v>
      </c>
      <c r="BE3" s="63" t="s">
        <v>193</v>
      </c>
      <c r="BF3" s="63" t="s">
        <v>95</v>
      </c>
      <c r="BG3" s="69" t="s">
        <v>92</v>
      </c>
    </row>
    <row r="4" spans="1:59" ht="25.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60" t="s">
        <v>96</v>
      </c>
      <c r="BB4" s="60" t="s">
        <v>191</v>
      </c>
      <c r="BC4" s="61" t="s">
        <v>89</v>
      </c>
      <c r="BD4" s="61" t="s">
        <v>97</v>
      </c>
      <c r="BE4" s="61" t="s">
        <v>194</v>
      </c>
      <c r="BF4" s="61" t="s">
        <v>98</v>
      </c>
      <c r="BG4" s="64" t="s">
        <v>92</v>
      </c>
    </row>
    <row r="5" spans="1:60" s="30" customFormat="1" ht="18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212" t="s">
        <v>53</v>
      </c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37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62" t="s">
        <v>99</v>
      </c>
      <c r="BB5" s="69" t="s">
        <v>195</v>
      </c>
      <c r="BC5" s="63" t="s">
        <v>100</v>
      </c>
      <c r="BD5" s="63" t="s">
        <v>101</v>
      </c>
      <c r="BE5" s="63" t="s">
        <v>196</v>
      </c>
      <c r="BF5" s="63" t="s">
        <v>102</v>
      </c>
      <c r="BG5" s="69" t="s">
        <v>103</v>
      </c>
      <c r="BH5" s="22"/>
    </row>
    <row r="6" spans="1:60" s="30" customFormat="1" ht="22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215" t="s">
        <v>88</v>
      </c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60" t="s">
        <v>104</v>
      </c>
      <c r="BB6" s="64" t="s">
        <v>195</v>
      </c>
      <c r="BC6" s="61" t="s">
        <v>100</v>
      </c>
      <c r="BD6" s="61" t="s">
        <v>105</v>
      </c>
      <c r="BE6" s="61" t="s">
        <v>197</v>
      </c>
      <c r="BF6" s="61" t="s">
        <v>106</v>
      </c>
      <c r="BG6" s="64" t="s">
        <v>103</v>
      </c>
      <c r="BH6" s="22"/>
    </row>
    <row r="7" spans="1:60" s="30" customFormat="1" ht="18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56" t="s">
        <v>48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62" t="s">
        <v>107</v>
      </c>
      <c r="BB7" s="69" t="s">
        <v>195</v>
      </c>
      <c r="BC7" s="63" t="s">
        <v>100</v>
      </c>
      <c r="BD7" s="63" t="s">
        <v>108</v>
      </c>
      <c r="BE7" s="63" t="s">
        <v>198</v>
      </c>
      <c r="BF7" s="63" t="s">
        <v>109</v>
      </c>
      <c r="BG7" s="69" t="s">
        <v>103</v>
      </c>
      <c r="BH7" s="22"/>
    </row>
    <row r="8" spans="1:60" s="30" customFormat="1" ht="21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8" t="s">
        <v>44</v>
      </c>
      <c r="O8" s="58"/>
      <c r="P8" s="58"/>
      <c r="Q8" s="58"/>
      <c r="R8" s="58"/>
      <c r="S8" s="58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60" t="s">
        <v>110</v>
      </c>
      <c r="BB8" s="64" t="s">
        <v>195</v>
      </c>
      <c r="BC8" s="61" t="s">
        <v>100</v>
      </c>
      <c r="BD8" s="61" t="s">
        <v>111</v>
      </c>
      <c r="BE8" s="61" t="s">
        <v>199</v>
      </c>
      <c r="BF8" s="61" t="s">
        <v>200</v>
      </c>
      <c r="BG8" s="64" t="s">
        <v>112</v>
      </c>
      <c r="BH8" s="22"/>
    </row>
    <row r="9" spans="1:60" s="30" customFormat="1" ht="30" customHeight="1">
      <c r="A9" s="36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62" t="s">
        <v>113</v>
      </c>
      <c r="BB9" s="69" t="s">
        <v>195</v>
      </c>
      <c r="BC9" s="63" t="s">
        <v>100</v>
      </c>
      <c r="BD9" s="63" t="s">
        <v>114</v>
      </c>
      <c r="BE9" s="63" t="s">
        <v>201</v>
      </c>
      <c r="BF9" s="63" t="s">
        <v>115</v>
      </c>
      <c r="BG9" s="69" t="s">
        <v>112</v>
      </c>
      <c r="BH9" s="22"/>
    </row>
    <row r="10" spans="1:60" s="30" customFormat="1" ht="12.75" customHeight="1">
      <c r="A10" s="36"/>
      <c r="B10" s="213" t="s">
        <v>188</v>
      </c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60" t="s">
        <v>116</v>
      </c>
      <c r="BB10" s="64" t="s">
        <v>202</v>
      </c>
      <c r="BC10" s="61" t="s">
        <v>117</v>
      </c>
      <c r="BD10" s="61" t="s">
        <v>118</v>
      </c>
      <c r="BE10" s="61" t="s">
        <v>203</v>
      </c>
      <c r="BF10" s="61" t="s">
        <v>189</v>
      </c>
      <c r="BG10" s="64" t="s">
        <v>119</v>
      </c>
      <c r="BH10" s="22"/>
    </row>
    <row r="11" spans="1:60" s="30" customFormat="1" ht="99.75" customHeight="1">
      <c r="A11" s="36"/>
      <c r="B11" s="91" t="s">
        <v>178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62" t="s">
        <v>120</v>
      </c>
      <c r="BB11" s="69" t="s">
        <v>202</v>
      </c>
      <c r="BC11" s="63" t="s">
        <v>117</v>
      </c>
      <c r="BD11" s="63" t="s">
        <v>121</v>
      </c>
      <c r="BE11" s="63" t="s">
        <v>204</v>
      </c>
      <c r="BF11" s="63" t="s">
        <v>190</v>
      </c>
      <c r="BG11" s="69" t="s">
        <v>119</v>
      </c>
      <c r="BH11" s="22"/>
    </row>
    <row r="12" spans="1:60" s="30" customFormat="1" ht="21" customHeight="1">
      <c r="A12" s="36"/>
      <c r="B12" s="225" t="s">
        <v>175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6"/>
      <c r="R12" s="226"/>
      <c r="S12" s="226"/>
      <c r="T12" s="226"/>
      <c r="U12" s="226"/>
      <c r="V12" s="226"/>
      <c r="W12" s="226"/>
      <c r="X12" s="226"/>
      <c r="Y12" s="226"/>
      <c r="Z12" s="206" t="s">
        <v>6</v>
      </c>
      <c r="AA12" s="206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60" t="s">
        <v>122</v>
      </c>
      <c r="BB12" s="64" t="s">
        <v>202</v>
      </c>
      <c r="BC12" s="61" t="s">
        <v>117</v>
      </c>
      <c r="BD12" s="61" t="s">
        <v>123</v>
      </c>
      <c r="BE12" s="61" t="s">
        <v>205</v>
      </c>
      <c r="BF12" s="61" t="s">
        <v>124</v>
      </c>
      <c r="BG12" s="64" t="s">
        <v>119</v>
      </c>
      <c r="BH12" s="22"/>
    </row>
    <row r="13" spans="1:60" s="30" customFormat="1" ht="6" customHeight="1">
      <c r="A13" s="36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62" t="s">
        <v>125</v>
      </c>
      <c r="BB13" s="69" t="s">
        <v>202</v>
      </c>
      <c r="BC13" s="63" t="s">
        <v>117</v>
      </c>
      <c r="BD13" s="63" t="s">
        <v>126</v>
      </c>
      <c r="BE13" s="61" t="s">
        <v>206</v>
      </c>
      <c r="BF13" s="63" t="s">
        <v>127</v>
      </c>
      <c r="BG13" s="69" t="s">
        <v>128</v>
      </c>
      <c r="BH13" s="22"/>
    </row>
    <row r="14" spans="1:60" s="30" customFormat="1" ht="18.75" customHeight="1">
      <c r="A14" s="36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60" t="s">
        <v>129</v>
      </c>
      <c r="BB14" s="64" t="s">
        <v>202</v>
      </c>
      <c r="BC14" s="72" t="s">
        <v>227</v>
      </c>
      <c r="BD14" s="61" t="s">
        <v>130</v>
      </c>
      <c r="BE14" s="61" t="s">
        <v>207</v>
      </c>
      <c r="BF14" s="61" t="s">
        <v>131</v>
      </c>
      <c r="BG14" s="70" t="s">
        <v>128</v>
      </c>
      <c r="BH14" s="22"/>
    </row>
    <row r="15" spans="1:60" s="30" customFormat="1" ht="15.75" customHeight="1">
      <c r="A15" s="36"/>
      <c r="B15" s="210" t="s">
        <v>179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62" t="s">
        <v>132</v>
      </c>
      <c r="BB15" s="69" t="s">
        <v>208</v>
      </c>
      <c r="BC15" s="63" t="s">
        <v>133</v>
      </c>
      <c r="BD15" s="63" t="s">
        <v>134</v>
      </c>
      <c r="BE15" s="61" t="s">
        <v>209</v>
      </c>
      <c r="BF15" s="63" t="s">
        <v>135</v>
      </c>
      <c r="BG15" s="69" t="s">
        <v>136</v>
      </c>
      <c r="BH15" s="22"/>
    </row>
    <row r="16" spans="1:60" s="30" customFormat="1" ht="20.25" customHeight="1">
      <c r="A16" s="36"/>
      <c r="B16" s="94" t="s">
        <v>180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60" t="s">
        <v>137</v>
      </c>
      <c r="BB16" s="64" t="s">
        <v>208</v>
      </c>
      <c r="BC16" s="61" t="s">
        <v>133</v>
      </c>
      <c r="BD16" s="61" t="s">
        <v>138</v>
      </c>
      <c r="BE16" s="61" t="s">
        <v>210</v>
      </c>
      <c r="BF16" s="61" t="s">
        <v>139</v>
      </c>
      <c r="BG16" s="64" t="s">
        <v>136</v>
      </c>
      <c r="BH16" s="22"/>
    </row>
    <row r="17" spans="1:60" s="30" customFormat="1" ht="18.75" customHeight="1">
      <c r="A17" s="36"/>
      <c r="B17" s="91" t="s">
        <v>181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62" t="s">
        <v>140</v>
      </c>
      <c r="BB17" s="69" t="s">
        <v>208</v>
      </c>
      <c r="BC17" s="63" t="s">
        <v>133</v>
      </c>
      <c r="BD17" s="63" t="s">
        <v>141</v>
      </c>
      <c r="BE17" s="61" t="s">
        <v>211</v>
      </c>
      <c r="BF17" s="63" t="s">
        <v>142</v>
      </c>
      <c r="BG17" s="69" t="s">
        <v>136</v>
      </c>
      <c r="BH17" s="22"/>
    </row>
    <row r="18" spans="1:60" s="30" customFormat="1" ht="18.75" customHeight="1">
      <c r="A18" s="36"/>
      <c r="B18" s="89">
        <v>1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60" t="s">
        <v>49</v>
      </c>
      <c r="BB18" s="64" t="s">
        <v>212</v>
      </c>
      <c r="BC18" s="61" t="s">
        <v>143</v>
      </c>
      <c r="BD18" s="61" t="s">
        <v>144</v>
      </c>
      <c r="BE18" s="61" t="s">
        <v>213</v>
      </c>
      <c r="BF18" s="61" t="s">
        <v>145</v>
      </c>
      <c r="BG18" s="64" t="s">
        <v>22</v>
      </c>
      <c r="BH18" s="22"/>
    </row>
    <row r="19" spans="1:60" s="30" customFormat="1" ht="18.75" customHeight="1">
      <c r="A19" s="36"/>
      <c r="B19" s="89">
        <v>2</v>
      </c>
      <c r="C19" s="8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62" t="s">
        <v>146</v>
      </c>
      <c r="BB19" s="69" t="s">
        <v>212</v>
      </c>
      <c r="BC19" s="63" t="s">
        <v>143</v>
      </c>
      <c r="BD19" s="63" t="s">
        <v>147</v>
      </c>
      <c r="BE19" s="61" t="s">
        <v>214</v>
      </c>
      <c r="BF19" s="63" t="s">
        <v>148</v>
      </c>
      <c r="BG19" s="69" t="s">
        <v>22</v>
      </c>
      <c r="BH19" s="22"/>
    </row>
    <row r="20" spans="1:60" s="30" customFormat="1" ht="18.75" customHeight="1">
      <c r="A20" s="36"/>
      <c r="B20" s="89">
        <v>3</v>
      </c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60" t="s">
        <v>149</v>
      </c>
      <c r="BB20" s="64" t="s">
        <v>212</v>
      </c>
      <c r="BC20" s="61" t="s">
        <v>143</v>
      </c>
      <c r="BD20" s="61" t="s">
        <v>215</v>
      </c>
      <c r="BE20" s="61" t="s">
        <v>216</v>
      </c>
      <c r="BF20" s="61" t="s">
        <v>217</v>
      </c>
      <c r="BG20" s="64" t="s">
        <v>22</v>
      </c>
      <c r="BH20" s="22"/>
    </row>
    <row r="21" spans="1:60" s="30" customFormat="1" ht="18.75" customHeight="1">
      <c r="A21" s="36"/>
      <c r="B21" s="89">
        <v>4</v>
      </c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62" t="s">
        <v>150</v>
      </c>
      <c r="BB21" s="69" t="s">
        <v>218</v>
      </c>
      <c r="BC21" s="63" t="s">
        <v>151</v>
      </c>
      <c r="BD21" s="63" t="s">
        <v>152</v>
      </c>
      <c r="BE21" s="61" t="s">
        <v>219</v>
      </c>
      <c r="BF21" s="63" t="s">
        <v>153</v>
      </c>
      <c r="BG21" s="69" t="s">
        <v>22</v>
      </c>
      <c r="BH21" s="22"/>
    </row>
    <row r="22" spans="1:60" s="30" customFormat="1" ht="18.75" customHeight="1">
      <c r="A22" s="36"/>
      <c r="B22" s="89">
        <v>5</v>
      </c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60" t="s">
        <v>154</v>
      </c>
      <c r="BB22" s="64" t="s">
        <v>218</v>
      </c>
      <c r="BC22" s="61" t="s">
        <v>151</v>
      </c>
      <c r="BD22" s="61" t="s">
        <v>155</v>
      </c>
      <c r="BE22" s="61" t="s">
        <v>220</v>
      </c>
      <c r="BF22" s="61" t="s">
        <v>156</v>
      </c>
      <c r="BG22" s="64" t="s">
        <v>22</v>
      </c>
      <c r="BH22" s="22"/>
    </row>
    <row r="23" spans="1:60" s="30" customFormat="1" ht="18.75" customHeight="1">
      <c r="A23" s="36"/>
      <c r="B23" s="89">
        <v>6</v>
      </c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62" t="s">
        <v>157</v>
      </c>
      <c r="BB23" s="71" t="s">
        <v>221</v>
      </c>
      <c r="BC23" s="63" t="s">
        <v>228</v>
      </c>
      <c r="BD23" s="63" t="s">
        <v>158</v>
      </c>
      <c r="BE23" s="61" t="s">
        <v>222</v>
      </c>
      <c r="BF23" s="63" t="s">
        <v>159</v>
      </c>
      <c r="BG23" s="69" t="s">
        <v>160</v>
      </c>
      <c r="BH23" s="22"/>
    </row>
    <row r="24" spans="1:60" s="30" customFormat="1" ht="18.75" customHeight="1">
      <c r="A24" s="36"/>
      <c r="B24" s="89">
        <v>7</v>
      </c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60" t="s">
        <v>161</v>
      </c>
      <c r="BB24" s="72" t="s">
        <v>221</v>
      </c>
      <c r="BC24" s="61" t="s">
        <v>228</v>
      </c>
      <c r="BD24" s="61" t="s">
        <v>162</v>
      </c>
      <c r="BE24" s="61" t="s">
        <v>223</v>
      </c>
      <c r="BF24" s="61" t="s">
        <v>163</v>
      </c>
      <c r="BG24" s="64" t="s">
        <v>160</v>
      </c>
      <c r="BH24" s="22"/>
    </row>
    <row r="25" spans="1:60" s="30" customFormat="1" ht="18.75" customHeight="1">
      <c r="A25" s="36"/>
      <c r="B25" s="89">
        <v>8</v>
      </c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62" t="s">
        <v>164</v>
      </c>
      <c r="BB25" s="71" t="s">
        <v>221</v>
      </c>
      <c r="BC25" s="63" t="s">
        <v>228</v>
      </c>
      <c r="BD25" s="63" t="s">
        <v>165</v>
      </c>
      <c r="BE25" s="61" t="s">
        <v>224</v>
      </c>
      <c r="BF25" s="63" t="s">
        <v>166</v>
      </c>
      <c r="BG25" s="69" t="s">
        <v>160</v>
      </c>
      <c r="BH25" s="22"/>
    </row>
    <row r="26" spans="1:60" s="30" customFormat="1" ht="18.75" customHeight="1">
      <c r="A26" s="36"/>
      <c r="B26" s="89">
        <v>9</v>
      </c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60" t="s">
        <v>167</v>
      </c>
      <c r="BB26" s="64" t="s">
        <v>168</v>
      </c>
      <c r="BC26" s="61" t="s">
        <v>229</v>
      </c>
      <c r="BD26" s="61" t="s">
        <v>169</v>
      </c>
      <c r="BE26" s="61" t="s">
        <v>225</v>
      </c>
      <c r="BF26" s="61" t="s">
        <v>170</v>
      </c>
      <c r="BG26" s="61" t="s">
        <v>171</v>
      </c>
      <c r="BH26" s="22"/>
    </row>
    <row r="27" spans="1:60" s="30" customFormat="1" ht="18.75" customHeight="1">
      <c r="A27" s="36"/>
      <c r="B27" s="89">
        <v>10</v>
      </c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62" t="s">
        <v>172</v>
      </c>
      <c r="BB27" s="63" t="s">
        <v>168</v>
      </c>
      <c r="BC27" s="63" t="s">
        <v>229</v>
      </c>
      <c r="BD27" s="63" t="s">
        <v>173</v>
      </c>
      <c r="BE27" s="61" t="s">
        <v>226</v>
      </c>
      <c r="BF27" s="63" t="s">
        <v>174</v>
      </c>
      <c r="BG27" s="63" t="s">
        <v>171</v>
      </c>
      <c r="BH27" s="22"/>
    </row>
    <row r="28" spans="1:61" s="30" customFormat="1" ht="18.75" customHeight="1">
      <c r="A28" s="36"/>
      <c r="B28" s="91" t="s">
        <v>182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54"/>
      <c r="BB28" s="54"/>
      <c r="BC28" s="54"/>
      <c r="BD28" s="54"/>
      <c r="BE28" s="54"/>
      <c r="BF28" s="54"/>
      <c r="BG28" s="54"/>
      <c r="BH28" s="54"/>
      <c r="BI28" s="54"/>
    </row>
    <row r="29" spans="1:61" s="30" customFormat="1" ht="18.75" customHeight="1">
      <c r="A29" s="36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54"/>
      <c r="BB29" s="54"/>
      <c r="BC29" s="54"/>
      <c r="BD29" s="54"/>
      <c r="BE29" s="54"/>
      <c r="BF29" s="54"/>
      <c r="BG29" s="54"/>
      <c r="BH29" s="54"/>
      <c r="BI29" s="54"/>
    </row>
    <row r="30" spans="1:61" s="30" customFormat="1" ht="18.75" customHeight="1">
      <c r="A30" s="36"/>
      <c r="B30" s="76" t="s">
        <v>183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54"/>
      <c r="BB30" s="54"/>
      <c r="BC30" s="54"/>
      <c r="BD30" s="54"/>
      <c r="BE30" s="54"/>
      <c r="BF30" s="54"/>
      <c r="BG30" s="54"/>
      <c r="BH30" s="54"/>
      <c r="BI30" s="54"/>
    </row>
    <row r="31" spans="1:61" s="30" customFormat="1" ht="21" customHeight="1">
      <c r="A31" s="36"/>
      <c r="B31" s="77" t="s">
        <v>184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8" t="s">
        <v>185</v>
      </c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54"/>
      <c r="BB31" s="54"/>
      <c r="BC31" s="54"/>
      <c r="BD31" s="54"/>
      <c r="BE31" s="54"/>
      <c r="BF31" s="54"/>
      <c r="BG31" s="54"/>
      <c r="BH31" s="54"/>
      <c r="BI31" s="54"/>
    </row>
    <row r="32" spans="1:61" ht="24" customHeight="1">
      <c r="A32" s="38"/>
      <c r="B32" s="224" t="s">
        <v>56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54"/>
      <c r="BB32" s="54"/>
      <c r="BC32" s="54"/>
      <c r="BD32" s="54"/>
      <c r="BE32" s="54"/>
      <c r="BF32" s="54"/>
      <c r="BG32" s="54"/>
      <c r="BH32" s="54"/>
      <c r="BI32" s="54"/>
    </row>
    <row r="33" spans="1:61" s="30" customFormat="1" ht="21" customHeight="1">
      <c r="A33" s="36"/>
      <c r="B33" s="40" t="s">
        <v>54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54"/>
      <c r="BB33" s="54"/>
      <c r="BC33" s="54"/>
      <c r="BD33" s="54"/>
      <c r="BE33" s="54"/>
      <c r="BF33" s="54"/>
      <c r="BG33" s="54"/>
      <c r="BH33" s="54"/>
      <c r="BI33" s="54"/>
    </row>
    <row r="34" spans="1:61" ht="23.25" customHeight="1">
      <c r="A34" s="38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54"/>
      <c r="BB34" s="54"/>
      <c r="BC34" s="54"/>
      <c r="BD34" s="54"/>
      <c r="BE34" s="54"/>
      <c r="BF34" s="54"/>
      <c r="BG34" s="54"/>
      <c r="BH34" s="54"/>
      <c r="BI34" s="54"/>
    </row>
    <row r="35" spans="1:61" s="30" customFormat="1" ht="14.25" customHeight="1">
      <c r="A35" s="36"/>
      <c r="B35" s="227" t="s">
        <v>50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54"/>
      <c r="BB35" s="54"/>
      <c r="BC35" s="54"/>
      <c r="BD35" s="54"/>
      <c r="BE35" s="54"/>
      <c r="BF35" s="54"/>
      <c r="BG35" s="54"/>
      <c r="BH35" s="54"/>
      <c r="BI35" s="54"/>
    </row>
    <row r="36" spans="1:61" s="30" customFormat="1" ht="18" customHeight="1">
      <c r="A36" s="36"/>
      <c r="B36" s="219" t="s">
        <v>52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37"/>
      <c r="AL36" s="37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54"/>
      <c r="BB36" s="54"/>
      <c r="BC36" s="54"/>
      <c r="BD36" s="54"/>
      <c r="BE36" s="54"/>
      <c r="BF36" s="54"/>
      <c r="BG36" s="54"/>
      <c r="BH36" s="54"/>
      <c r="BI36" s="54"/>
    </row>
    <row r="37" spans="1:61" ht="19.5" customHeight="1">
      <c r="A37" s="38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54"/>
      <c r="BB37" s="54"/>
      <c r="BC37" s="54"/>
      <c r="BD37" s="54"/>
      <c r="BE37" s="54"/>
      <c r="BF37" s="54"/>
      <c r="BG37" s="54"/>
      <c r="BH37" s="54"/>
      <c r="BI37" s="54"/>
    </row>
    <row r="38" spans="1:61" s="30" customFormat="1" ht="21.75" customHeight="1">
      <c r="A38" s="36"/>
      <c r="B38" s="219" t="s">
        <v>51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54"/>
      <c r="BB38" s="54"/>
      <c r="BC38" s="54"/>
      <c r="BD38" s="54"/>
      <c r="BE38" s="54"/>
      <c r="BF38" s="54"/>
      <c r="BG38" s="54"/>
      <c r="BH38" s="54"/>
      <c r="BI38" s="54"/>
    </row>
    <row r="39" spans="1:61" ht="24.75" customHeight="1">
      <c r="A39" s="3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54"/>
      <c r="BB39" s="54"/>
      <c r="BC39" s="54"/>
      <c r="BD39" s="54"/>
      <c r="BE39" s="54"/>
      <c r="BF39" s="54"/>
      <c r="BG39" s="54"/>
      <c r="BH39" s="54"/>
      <c r="BI39" s="54"/>
    </row>
    <row r="40" spans="1:61" s="30" customFormat="1" ht="12" customHeight="1">
      <c r="A40" s="36"/>
      <c r="B40" s="227" t="s">
        <v>176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54"/>
      <c r="BB40" s="54"/>
      <c r="BC40" s="54"/>
      <c r="BD40" s="54"/>
      <c r="BE40" s="54"/>
      <c r="BF40" s="54"/>
      <c r="BG40" s="54"/>
      <c r="BH40" s="54"/>
      <c r="BI40" s="54"/>
    </row>
    <row r="41" spans="1:61" s="30" customFormat="1" ht="19.5" customHeight="1">
      <c r="A41" s="36"/>
      <c r="B41" s="218" t="s">
        <v>45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54"/>
      <c r="BB41" s="54"/>
      <c r="BC41" s="54"/>
      <c r="BD41" s="54"/>
      <c r="BE41" s="54"/>
      <c r="BF41" s="54"/>
      <c r="BG41" s="54"/>
      <c r="BH41" s="54"/>
      <c r="BI41" s="54"/>
    </row>
    <row r="42" spans="1:61" s="30" customFormat="1" ht="9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54"/>
      <c r="BB42" s="54"/>
      <c r="BC42" s="54"/>
      <c r="BD42" s="54"/>
      <c r="BE42" s="54"/>
      <c r="BF42" s="54"/>
      <c r="BG42" s="54"/>
      <c r="BH42" s="54"/>
      <c r="BI42" s="54"/>
    </row>
    <row r="43" spans="1:61" s="30" customFormat="1" ht="9" customHeight="1">
      <c r="A43" s="36"/>
      <c r="B43" s="45"/>
      <c r="C43" s="45"/>
      <c r="D43" s="45"/>
      <c r="E43" s="45"/>
      <c r="F43" s="45"/>
      <c r="G43" s="4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54"/>
      <c r="BB43" s="54"/>
      <c r="BC43" s="54"/>
      <c r="BD43" s="54"/>
      <c r="BE43" s="54"/>
      <c r="BF43" s="54"/>
      <c r="BG43" s="54"/>
      <c r="BH43" s="54"/>
      <c r="BI43" s="54"/>
    </row>
    <row r="44" spans="1:60" s="30" customFormat="1" ht="19.5" customHeight="1">
      <c r="A44" s="36"/>
      <c r="B44" s="94" t="s">
        <v>46</v>
      </c>
      <c r="C44" s="94"/>
      <c r="D44" s="94"/>
      <c r="E44" s="94"/>
      <c r="F44" s="94"/>
      <c r="G44" s="94"/>
      <c r="H44" s="94"/>
      <c r="I44" s="217"/>
      <c r="J44" s="217"/>
      <c r="K44" s="217"/>
      <c r="L44" s="217"/>
      <c r="M44" s="217"/>
      <c r="N44" s="217"/>
      <c r="O44" s="217"/>
      <c r="P44" s="217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54"/>
      <c r="BB44" s="63"/>
      <c r="BC44" s="63"/>
      <c r="BD44" s="63"/>
      <c r="BE44" s="63"/>
      <c r="BF44" s="63"/>
      <c r="BG44" s="63"/>
      <c r="BH44" s="22"/>
    </row>
    <row r="45" spans="1:60" s="30" customFormat="1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48" t="s">
        <v>10</v>
      </c>
      <c r="K45" s="36"/>
      <c r="L45" s="36"/>
      <c r="M45" s="36"/>
      <c r="N45" s="36"/>
      <c r="O45" s="36"/>
      <c r="P45" s="36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54"/>
      <c r="BH45" s="22"/>
    </row>
    <row r="46" spans="1:53" s="30" customFormat="1" ht="28.5" customHeight="1">
      <c r="A46" s="36"/>
      <c r="B46" s="94" t="s">
        <v>47</v>
      </c>
      <c r="C46" s="94"/>
      <c r="D46" s="94"/>
      <c r="E46" s="94"/>
      <c r="F46" s="94"/>
      <c r="G46" s="94"/>
      <c r="H46" s="94"/>
      <c r="I46" s="205"/>
      <c r="J46" s="205"/>
      <c r="K46" s="205"/>
      <c r="L46" s="205"/>
      <c r="M46" s="205"/>
      <c r="N46" s="205"/>
      <c r="O46" s="205"/>
      <c r="P46" s="205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55"/>
    </row>
    <row r="47" spans="1:59" s="30" customFormat="1" ht="12.75" customHeight="1">
      <c r="A47" s="36"/>
      <c r="B47" s="36"/>
      <c r="C47" s="36"/>
      <c r="D47" s="36"/>
      <c r="E47" s="36"/>
      <c r="F47" s="36"/>
      <c r="G47" s="36"/>
      <c r="H47" s="36"/>
      <c r="I47" s="49"/>
      <c r="J47" s="48" t="s">
        <v>10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55"/>
      <c r="BB47" s="41"/>
      <c r="BC47" s="41"/>
      <c r="BD47" s="41"/>
      <c r="BE47" s="41"/>
      <c r="BF47" s="41"/>
      <c r="BG47" s="41"/>
    </row>
    <row r="48" spans="1:59" s="30" customFormat="1" ht="1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55"/>
      <c r="BB48" s="46"/>
      <c r="BC48" s="46"/>
      <c r="BD48" s="46"/>
      <c r="BE48" s="46"/>
      <c r="BF48" s="46"/>
      <c r="BG48" s="46"/>
    </row>
    <row r="49" spans="1:59" s="30" customFormat="1" ht="6.75" customHeight="1">
      <c r="A49" s="4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55"/>
      <c r="BB49" s="53"/>
      <c r="BC49" s="53"/>
      <c r="BD49" s="53"/>
      <c r="BE49" s="53"/>
      <c r="BF49" s="53"/>
      <c r="BG49" s="53"/>
    </row>
    <row r="50" spans="1:52" s="30" customFormat="1" ht="3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242" s="30" customFormat="1" ht="16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75" t="s">
        <v>60</v>
      </c>
      <c r="Q51" s="75"/>
      <c r="R51" s="75"/>
      <c r="S51" s="75"/>
      <c r="T51" s="75"/>
      <c r="U51" s="75"/>
      <c r="V51" s="75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</row>
    <row r="52" spans="1:52" s="30" customFormat="1" ht="1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08" t="s">
        <v>61</v>
      </c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5" s="30" customFormat="1" ht="15">
      <c r="A53" s="13"/>
      <c r="B53" s="13"/>
      <c r="C53" s="13"/>
      <c r="D53" s="13"/>
      <c r="E53" s="13"/>
      <c r="F53" s="195" t="s">
        <v>62</v>
      </c>
      <c r="G53" s="195"/>
      <c r="H53" s="195"/>
      <c r="I53" s="195"/>
      <c r="J53" s="195"/>
      <c r="K53" s="195"/>
      <c r="L53" s="220">
        <f>AB12</f>
        <v>0</v>
      </c>
      <c r="M53" s="220"/>
      <c r="N53" s="220"/>
      <c r="O53" s="220"/>
      <c r="P53" s="220"/>
      <c r="Q53" s="13" t="s">
        <v>19</v>
      </c>
      <c r="R53" s="221">
        <f>Q12</f>
        <v>0</v>
      </c>
      <c r="S53" s="221"/>
      <c r="T53" s="221"/>
      <c r="U53" s="221"/>
      <c r="V53" s="221"/>
      <c r="W53" s="221"/>
      <c r="X53" s="221"/>
      <c r="Y53" s="221"/>
      <c r="Z53" s="221"/>
      <c r="AA53" s="221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50"/>
      <c r="BB53" s="50"/>
      <c r="BC53" s="50"/>
    </row>
    <row r="54" spans="1:52" s="30" customFormat="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s="30" customFormat="1" ht="29.25" customHeight="1">
      <c r="A55" s="198" t="s">
        <v>57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3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s="30" customFormat="1" ht="28.5" customHeight="1">
      <c r="A56" s="204" t="str">
        <f>VLOOKUP($W$6,$BA$2:$BG$44,4,0)</f>
        <v>начальника Брестского областного управления Госпромнадзора Калишука Игоря Геннадьевича, 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13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s="30" customFormat="1" ht="15">
      <c r="A57" s="204" t="s">
        <v>58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 t="str">
        <f>VLOOKUP($W$6,$BA$2:$BG$44,5,0)</f>
        <v>20.03.2024 г. № 43-03/2024</v>
      </c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198" t="s">
        <v>59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3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9.5" customHeight="1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30" customFormat="1" ht="9" customHeight="1">
      <c r="A59" s="200" t="s">
        <v>28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44"/>
      <c r="AM59" s="13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</row>
    <row r="60" spans="1:52" s="30" customFormat="1" ht="15">
      <c r="A60" s="198" t="s">
        <v>23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3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ht="20.25" customHeight="1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s="30" customFormat="1" ht="9.75" customHeight="1">
      <c r="A62" s="200" t="s">
        <v>29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43"/>
      <c r="AM62" s="13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</row>
    <row r="63" spans="1:52" s="30" customFormat="1" ht="13.5" customHeight="1">
      <c r="A63" s="201" t="s">
        <v>26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13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s="30" customFormat="1" ht="9" customHeight="1">
      <c r="A64" s="203" t="s">
        <v>30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13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s="30" customFormat="1" ht="58.5" customHeight="1">
      <c r="A65" s="193" t="s">
        <v>186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3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s="30" customFormat="1" ht="16.5" customHeight="1">
      <c r="A66" s="155" t="s">
        <v>63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94"/>
      <c r="L66" s="194"/>
      <c r="M66" s="194"/>
      <c r="N66" s="194"/>
      <c r="O66" s="194"/>
      <c r="P66" s="194"/>
      <c r="Q66" s="194"/>
      <c r="R66" s="194"/>
      <c r="S66" s="195" t="s">
        <v>19</v>
      </c>
      <c r="T66" s="195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3"/>
      <c r="AJ66" s="13"/>
      <c r="AK66" s="13"/>
      <c r="AL66" s="13"/>
      <c r="AM66" s="13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s="30" customFormat="1" ht="14.25" customHeight="1">
      <c r="A67" s="185" t="s">
        <v>64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97" t="str">
        <f>SUBSTITUTE(PROPER(INDEX(n_4,MID(TEXT(AJ134,n0),1,1)+1)&amp;INDEX(n0x,MID(TEXT(AJ134,n0),2,1)+1,MID(TEXT(AJ134,n0),3,1)+1)&amp;IF(-MID(TEXT(AJ134,n0),1,3),"миллиард"&amp;VLOOKUP(MID(TEXT(AJ134,n0),3,1)*AND(MID(TEXT(AJ134,n0),2,1)-1),мил,2),"")&amp;INDEX(n_4,MID(TEXT(AJ134,n0),4,1)+1)&amp;INDEX(n0x,MID(TEXT(AJ134,n0),5,1)+1,MID(TEXT(AJ134,n0),6,1)+1)&amp;IF(-MID(TEXT(AJ134,n0),4,3),"миллион"&amp;VLOOKUP(MID(TEXT(AJ134,n0),6,1)*AND(MID(TEXT(AJ134,n0),5,1)-1),мил,2),"")&amp;INDEX(n_4,MID(TEXT(AJ134,n0),7,1)+1)&amp;INDEX(n1x,MID(TEXT(AJ134,n0),8,1)+1,MID(TEXT(AJ134,n0),9,1)+1)&amp;IF(-MID(TEXT(AJ134,n0),7,3),VLOOKUP(MID(TEXT(AJ134,n0),9,1)*AND(MID(TEXT(AJ134,n0),8,1)-1),тыс,2),"")&amp;INDEX(n_4,MID(TEXT(AJ134,n0),10,1)+1)&amp;INDEX(n0x,MID(TEXT(AJ134,n0),11,1)+1,MID(TEXT(AJ134,n0),12,1)+1)),"z"," ")&amp;IF(TRUNC(TEXT(AJ134,n0)),"","Ноль ")&amp;"рубл"&amp;VLOOKUP(MOD(MAX(MOD(MID(TEXT(AJ134,n0),11,2)-11,100),9),10),{0,"ь ";1,"я ";4,"ей "},2)&amp;RIGHT(TEXT(AJ134,n0),2)&amp;" копе"&amp;VLOOKUP(MOD(MAX(MOD(RIGHT(TEXT(AJ134,n0),2)-11,100),9),10),{0,"йка";1,"йки";4,"ек"},2)</f>
        <v>Двадцать четыре рубля 42 копейки</v>
      </c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3"/>
      <c r="AM67" s="13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s="30" customFormat="1" ht="17.25" customHeight="1">
      <c r="A68" s="185" t="s">
        <v>65</v>
      </c>
      <c r="B68" s="185"/>
      <c r="C68" s="185"/>
      <c r="D68" s="185"/>
      <c r="E68" s="185"/>
      <c r="F68" s="185"/>
      <c r="G68" s="185"/>
      <c r="H68" s="185"/>
      <c r="I68" s="185"/>
      <c r="J68" s="21"/>
      <c r="K68" s="186" t="str">
        <f>SUBSTITUTE(PROPER(INDEX(n_4,MID(TEXT(AG134,n0),1,1)+1)&amp;INDEX(n0x,MID(TEXT(AG134,n0),2,1)+1,MID(TEXT(AG134,n0),3,1)+1)&amp;IF(-MID(TEXT(AG134,n0),1,3),"миллиард"&amp;VLOOKUP(MID(TEXT(AG134,n0),3,1)*AND(MID(TEXT(AG134,n0),2,1)-1),мил,2),"")&amp;INDEX(n_4,MID(TEXT(AG134,n0),4,1)+1)&amp;INDEX(n0x,MID(TEXT(AG134,n0),5,1)+1,MID(TEXT(AG134,n0),6,1)+1)&amp;IF(-MID(TEXT(AG134,n0),4,3),"миллион"&amp;VLOOKUP(MID(TEXT(AG134,n0),6,1)*AND(MID(TEXT(AG134,n0),5,1)-1),мил,2),"")&amp;INDEX(n_4,MID(TEXT(AG134,n0),7,1)+1)&amp;INDEX(n1x,MID(TEXT(AG134,n0),8,1)+1,MID(TEXT(AG134,n0),9,1)+1)&amp;IF(-MID(TEXT(AG134,n0),7,3),VLOOKUP(MID(TEXT(AG134,n0),9,1)*AND(MID(TEXT(AG134,n0),8,1)-1),тыс,2),"")&amp;INDEX(n_4,MID(TEXT(AG134,n0),10,1)+1)&amp;INDEX(n0x,MID(TEXT(AG134,n0),11,1)+1,MID(TEXT(AG134,n0),12,1)+1)),"z"," ")&amp;IF(TRUNC(TEXT(AG134,n0)),"","Ноль ")&amp;"рубл"&amp;VLOOKUP(MOD(MAX(MOD(MID(TEXT(AG134,n0),11,2)-11,100),9),10),{0,"ь ";1,"я ";4,"ей "},2)&amp;RIGHT(TEXT(AG134,n0),2)&amp;" копе"&amp;VLOOKUP(MOD(MAX(MOD(RIGHT(TEXT(AG134,n0),2)-11,100),9),10),{0,"йка";1,"йки";4,"ек"},2)</f>
        <v>Четыре рубля 07 копеек</v>
      </c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3"/>
      <c r="AM68" s="13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</row>
    <row r="69" spans="1:52" s="30" customFormat="1" ht="9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s="30" customFormat="1" ht="15">
      <c r="A70" s="187" t="s">
        <v>66</v>
      </c>
      <c r="B70" s="188"/>
      <c r="C70" s="189"/>
      <c r="D70" s="190" t="s">
        <v>7</v>
      </c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2"/>
      <c r="AA70" s="187" t="s">
        <v>67</v>
      </c>
      <c r="AB70" s="188"/>
      <c r="AC70" s="188"/>
      <c r="AD70" s="188"/>
      <c r="AE70" s="188"/>
      <c r="AF70" s="189"/>
      <c r="AG70" s="187" t="s">
        <v>68</v>
      </c>
      <c r="AH70" s="188"/>
      <c r="AI70" s="188"/>
      <c r="AJ70" s="188"/>
      <c r="AK70" s="188"/>
      <c r="AL70" s="189"/>
      <c r="AM70" s="13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</row>
    <row r="71" spans="1:52" s="30" customFormat="1" ht="15.75">
      <c r="A71" s="161">
        <v>1</v>
      </c>
      <c r="B71" s="162"/>
      <c r="C71" s="163"/>
      <c r="D71" s="173" t="s">
        <v>69</v>
      </c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6"/>
      <c r="AA71" s="167" t="s">
        <v>70</v>
      </c>
      <c r="AB71" s="168"/>
      <c r="AC71" s="168"/>
      <c r="AD71" s="168"/>
      <c r="AE71" s="168"/>
      <c r="AF71" s="169"/>
      <c r="AG71" s="170">
        <v>19.2</v>
      </c>
      <c r="AH71" s="180"/>
      <c r="AI71" s="180"/>
      <c r="AJ71" s="180"/>
      <c r="AK71" s="180"/>
      <c r="AL71" s="181"/>
      <c r="AM71" s="13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</row>
    <row r="72" spans="1:52" s="30" customFormat="1" ht="15.75">
      <c r="A72" s="161">
        <v>2</v>
      </c>
      <c r="B72" s="162"/>
      <c r="C72" s="163"/>
      <c r="D72" s="164" t="s">
        <v>71</v>
      </c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6"/>
      <c r="AA72" s="167" t="s">
        <v>72</v>
      </c>
      <c r="AB72" s="168"/>
      <c r="AC72" s="168"/>
      <c r="AD72" s="168"/>
      <c r="AE72" s="168"/>
      <c r="AF72" s="169"/>
      <c r="AG72" s="182">
        <v>1</v>
      </c>
      <c r="AH72" s="183"/>
      <c r="AI72" s="183"/>
      <c r="AJ72" s="183"/>
      <c r="AK72" s="183"/>
      <c r="AL72" s="184"/>
      <c r="AM72" s="13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s="30" customFormat="1" ht="17.25" customHeight="1">
      <c r="A73" s="161">
        <v>3</v>
      </c>
      <c r="B73" s="162"/>
      <c r="C73" s="163"/>
      <c r="D73" s="173" t="s">
        <v>73</v>
      </c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6"/>
      <c r="AA73" s="174" t="s">
        <v>70</v>
      </c>
      <c r="AB73" s="175"/>
      <c r="AC73" s="175"/>
      <c r="AD73" s="175"/>
      <c r="AE73" s="175"/>
      <c r="AF73" s="176"/>
      <c r="AG73" s="177">
        <f>AG71*AG72</f>
        <v>19.2</v>
      </c>
      <c r="AH73" s="178"/>
      <c r="AI73" s="178"/>
      <c r="AJ73" s="178"/>
      <c r="AK73" s="178"/>
      <c r="AL73" s="179"/>
      <c r="AM73" s="13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30" customFormat="1" ht="15.75">
      <c r="A74" s="161">
        <v>4</v>
      </c>
      <c r="B74" s="162"/>
      <c r="C74" s="163"/>
      <c r="D74" s="173" t="s">
        <v>74</v>
      </c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6"/>
      <c r="AA74" s="167" t="s">
        <v>70</v>
      </c>
      <c r="AB74" s="168"/>
      <c r="AC74" s="168"/>
      <c r="AD74" s="168"/>
      <c r="AE74" s="168"/>
      <c r="AF74" s="169"/>
      <c r="AG74" s="167">
        <f>ROUND(AG73*0.2,2)</f>
        <v>3.84</v>
      </c>
      <c r="AH74" s="168"/>
      <c r="AI74" s="168"/>
      <c r="AJ74" s="168"/>
      <c r="AK74" s="168"/>
      <c r="AL74" s="169"/>
      <c r="AM74" s="13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</row>
    <row r="75" spans="1:52" s="30" customFormat="1" ht="19.5" customHeight="1">
      <c r="A75" s="161">
        <v>5</v>
      </c>
      <c r="B75" s="162"/>
      <c r="C75" s="163"/>
      <c r="D75" s="164" t="s">
        <v>75</v>
      </c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6"/>
      <c r="AA75" s="167" t="s">
        <v>70</v>
      </c>
      <c r="AB75" s="168"/>
      <c r="AC75" s="168"/>
      <c r="AD75" s="168"/>
      <c r="AE75" s="168"/>
      <c r="AF75" s="169"/>
      <c r="AG75" s="170">
        <f>SUM(AG73:AL74)</f>
        <v>23.04</v>
      </c>
      <c r="AH75" s="168"/>
      <c r="AI75" s="168"/>
      <c r="AJ75" s="168"/>
      <c r="AK75" s="168"/>
      <c r="AL75" s="169"/>
      <c r="AM75" s="13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s="30" customFormat="1" ht="22.5" customHeight="1">
      <c r="A76" s="171" t="s">
        <v>76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3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s="47" customFormat="1" ht="21.75" customHeight="1">
      <c r="A77" s="65"/>
      <c r="B77" s="65"/>
      <c r="C77" s="65"/>
      <c r="D77" s="65"/>
      <c r="E77" s="65"/>
      <c r="F77" s="66" t="s">
        <v>0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7"/>
      <c r="T77" s="67"/>
      <c r="U77" s="65"/>
      <c r="V77" s="65"/>
      <c r="W77" s="65"/>
      <c r="X77" s="65"/>
      <c r="Y77" s="66" t="s">
        <v>1</v>
      </c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s="30" customFormat="1" ht="25.5" customHeight="1">
      <c r="A78" s="138" t="str">
        <f>VLOOKUP($W$6,$BA$2:$BG$44,6,0)</f>
        <v>Начальник Брестского областного 
управления Госпромнадзора
___________________________ И.Г.Калишук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4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s="30" customFormat="1" ht="15.75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4"/>
      <c r="V79" s="14"/>
      <c r="W79" s="14"/>
      <c r="X79" s="14"/>
      <c r="Y79" s="14"/>
      <c r="Z79" s="14"/>
      <c r="AA79" s="29" t="s">
        <v>43</v>
      </c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s="30" customFormat="1" ht="27.75" customHeight="1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4"/>
      <c r="V80" s="141"/>
      <c r="W80" s="141"/>
      <c r="X80" s="141"/>
      <c r="Y80" s="141"/>
      <c r="Z80" s="141"/>
      <c r="AA80" s="141"/>
      <c r="AB80" s="141"/>
      <c r="AC80" s="141"/>
      <c r="AD80" s="156"/>
      <c r="AE80" s="156"/>
      <c r="AF80" s="156"/>
      <c r="AG80" s="156"/>
      <c r="AH80" s="156"/>
      <c r="AI80" s="156"/>
      <c r="AJ80" s="156"/>
      <c r="AK80" s="156"/>
      <c r="AL80" s="15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</row>
    <row r="81" spans="1:52" s="30" customFormat="1" ht="15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4"/>
      <c r="V81" s="14" t="s">
        <v>10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28" t="s">
        <v>24</v>
      </c>
      <c r="AH81" s="14"/>
      <c r="AI81" s="14"/>
      <c r="AJ81" s="14"/>
      <c r="AK81" s="14"/>
      <c r="AL81" s="14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s="30" customFormat="1" ht="15" customHeight="1">
      <c r="A82" s="14"/>
      <c r="B82" s="14"/>
      <c r="C82" s="14"/>
      <c r="D82" s="14"/>
      <c r="E82" s="14" t="s">
        <v>11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5"/>
      <c r="T82" s="15"/>
      <c r="U82" s="14"/>
      <c r="V82" s="14"/>
      <c r="W82" s="14"/>
      <c r="X82" s="14"/>
      <c r="Y82" s="14"/>
      <c r="AA82" s="14"/>
      <c r="AB82" s="14" t="s">
        <v>11</v>
      </c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</row>
    <row r="83" spans="1:52" s="30" customFormat="1" ht="10.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</row>
    <row r="84" spans="1:52" s="30" customFormat="1" ht="15" customHeight="1">
      <c r="A84" s="155" t="s">
        <v>79</v>
      </c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"/>
      <c r="T84" s="15"/>
      <c r="U84" s="14"/>
      <c r="V84" s="14"/>
      <c r="W84" s="17" t="s">
        <v>21</v>
      </c>
      <c r="X84" s="14"/>
      <c r="Y84" s="14"/>
      <c r="Z84" s="14"/>
      <c r="AA84" s="14"/>
      <c r="AB84" s="14"/>
      <c r="AC84" s="14"/>
      <c r="AD84" s="14"/>
      <c r="AE84" s="14"/>
      <c r="AF84" s="125"/>
      <c r="AG84" s="125"/>
      <c r="AH84" s="125"/>
      <c r="AI84" s="125"/>
      <c r="AJ84" s="125"/>
      <c r="AK84" s="125"/>
      <c r="AL84" s="125"/>
      <c r="AM84" s="13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s="30" customFormat="1" ht="24" customHeight="1">
      <c r="A85" s="126" t="str">
        <f>VLOOKUP($W$6,$BA$2:$BG$44,3,0)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4"/>
      <c r="W85" s="14"/>
      <c r="X85" s="14"/>
      <c r="Y85" s="14"/>
      <c r="Z85" s="14"/>
      <c r="AA85" s="14"/>
      <c r="AB85" s="14"/>
      <c r="AC85" s="14"/>
      <c r="AD85" s="14"/>
      <c r="AE85" s="17" t="s">
        <v>6</v>
      </c>
      <c r="AF85" s="127"/>
      <c r="AG85" s="127"/>
      <c r="AH85" s="127"/>
      <c r="AI85" s="127"/>
      <c r="AJ85" s="127"/>
      <c r="AK85" s="127"/>
      <c r="AL85" s="34" t="s">
        <v>5</v>
      </c>
      <c r="AM85" s="13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</row>
    <row r="86" spans="1:52" s="30" customFormat="1" ht="1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3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</row>
    <row r="87" spans="1:52" s="30" customFormat="1" ht="1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3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s="30" customFormat="1" ht="1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3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</row>
    <row r="89" spans="1:52" s="30" customFormat="1" ht="1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4"/>
      <c r="W89" s="33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3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</row>
    <row r="90" spans="1:52" s="30" customFormat="1" ht="1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3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s="30" customFormat="1" ht="51" customHeight="1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3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</row>
    <row r="92" spans="1:52" s="30" customFormat="1" ht="1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5"/>
      <c r="T92" s="1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3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</row>
    <row r="93" spans="1:52" s="30" customFormat="1" ht="22.5" customHeight="1">
      <c r="A93" s="128" t="s">
        <v>1</v>
      </c>
      <c r="B93" s="128"/>
      <c r="C93" s="128"/>
      <c r="D93" s="128"/>
      <c r="E93" s="128"/>
      <c r="F93" s="128"/>
      <c r="G93" s="128"/>
      <c r="H93" s="14"/>
      <c r="I93" s="88">
        <f>A58</f>
        <v>0</v>
      </c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13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s="30" customFormat="1" ht="43.5" customHeight="1">
      <c r="A94" s="17" t="s">
        <v>17</v>
      </c>
      <c r="B94" s="14"/>
      <c r="C94" s="14"/>
      <c r="D94" s="14"/>
      <c r="E94" s="14"/>
      <c r="F94" s="14"/>
      <c r="G94" s="14"/>
      <c r="H94" s="14"/>
      <c r="I94" s="87">
        <f>B37</f>
        <v>0</v>
      </c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13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</row>
    <row r="95" spans="2:52" s="30" customFormat="1" ht="57" customHeight="1">
      <c r="B95" s="14"/>
      <c r="C95" s="14"/>
      <c r="D95" s="14"/>
      <c r="E95" s="14"/>
      <c r="F95" s="14"/>
      <c r="G95" s="14"/>
      <c r="H95" s="14"/>
      <c r="I95" s="88">
        <f>B39</f>
        <v>0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13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</row>
    <row r="96" spans="1:52" s="30" customFormat="1" ht="15" customHeight="1">
      <c r="A96" s="133" t="s">
        <v>32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25"/>
      <c r="T96" s="25"/>
      <c r="U96" s="134">
        <f>AB12</f>
        <v>0</v>
      </c>
      <c r="V96" s="134"/>
      <c r="W96" s="134"/>
      <c r="X96" s="134"/>
      <c r="Y96" s="134"/>
      <c r="Z96" s="134"/>
      <c r="AA96" s="14" t="s">
        <v>80</v>
      </c>
      <c r="AB96" s="114">
        <f>Q12</f>
        <v>0</v>
      </c>
      <c r="AC96" s="115"/>
      <c r="AD96" s="115"/>
      <c r="AE96" s="115"/>
      <c r="AF96" s="115"/>
      <c r="AG96" s="115"/>
      <c r="AH96" s="115"/>
      <c r="AI96" s="16"/>
      <c r="AJ96" s="16"/>
      <c r="AK96" s="16"/>
      <c r="AM96" s="13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1:52" s="30" customFormat="1" ht="15" customHeight="1" thickBo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3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</row>
    <row r="98" spans="1:52" s="30" customFormat="1" ht="56.25" customHeight="1">
      <c r="A98" s="116" t="s">
        <v>66</v>
      </c>
      <c r="B98" s="117"/>
      <c r="C98" s="118"/>
      <c r="D98" s="152" t="s">
        <v>7</v>
      </c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4"/>
      <c r="X98" s="84" t="s">
        <v>77</v>
      </c>
      <c r="Y98" s="85"/>
      <c r="Z98" s="86"/>
      <c r="AA98" s="84" t="s">
        <v>78</v>
      </c>
      <c r="AB98" s="85"/>
      <c r="AC98" s="86"/>
      <c r="AD98" s="84" t="s">
        <v>37</v>
      </c>
      <c r="AE98" s="85"/>
      <c r="AF98" s="86"/>
      <c r="AG98" s="84" t="s">
        <v>38</v>
      </c>
      <c r="AH98" s="85"/>
      <c r="AI98" s="86"/>
      <c r="AJ98" s="84" t="s">
        <v>39</v>
      </c>
      <c r="AK98" s="85"/>
      <c r="AL98" s="119"/>
      <c r="AM98" s="13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</row>
    <row r="99" spans="1:52" s="30" customFormat="1" ht="81" customHeight="1" thickBot="1">
      <c r="A99" s="121">
        <v>1</v>
      </c>
      <c r="B99" s="122"/>
      <c r="C99" s="123"/>
      <c r="D99" s="120" t="s">
        <v>187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79">
        <f>AG72</f>
        <v>1</v>
      </c>
      <c r="Y99" s="80"/>
      <c r="Z99" s="81"/>
      <c r="AA99" s="98">
        <f>AA133</f>
        <v>20.35</v>
      </c>
      <c r="AB99" s="98"/>
      <c r="AC99" s="98"/>
      <c r="AD99" s="82">
        <f>AD133</f>
        <v>20.35</v>
      </c>
      <c r="AE99" s="82"/>
      <c r="AF99" s="82"/>
      <c r="AG99" s="82">
        <f>AG133</f>
        <v>4.07</v>
      </c>
      <c r="AH99" s="82"/>
      <c r="AI99" s="82"/>
      <c r="AJ99" s="82">
        <f>AJ133</f>
        <v>24.42</v>
      </c>
      <c r="AK99" s="82"/>
      <c r="AL99" s="83"/>
      <c r="AM99" s="13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1:52" s="30" customFormat="1" ht="23.25" customHeight="1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4"/>
      <c r="U100" s="14"/>
      <c r="V100" s="17"/>
      <c r="W100" s="14"/>
      <c r="X100" s="19" t="s">
        <v>8</v>
      </c>
      <c r="Y100" s="14"/>
      <c r="Z100" s="14"/>
      <c r="AA100" s="27"/>
      <c r="AB100" s="27"/>
      <c r="AC100" s="27"/>
      <c r="AD100" s="112">
        <f>SUMIF(AD99:AF99,"&gt;0",AD99:AF99)</f>
        <v>20.35</v>
      </c>
      <c r="AE100" s="112"/>
      <c r="AF100" s="112"/>
      <c r="AG100" s="112">
        <f>SUMIF(AG99:AI99,"&gt;0",AG99:AI99)</f>
        <v>4.07</v>
      </c>
      <c r="AH100" s="112"/>
      <c r="AI100" s="112"/>
      <c r="AJ100" s="129">
        <f>SUMIF(AJ99:AL99,"&gt;0",AJ99:AL99)</f>
        <v>24.42</v>
      </c>
      <c r="AK100" s="130"/>
      <c r="AL100" s="131"/>
      <c r="AM100" s="13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</row>
    <row r="101" spans="1:52" s="30" customFormat="1" ht="4.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5"/>
      <c r="T101" s="1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3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</row>
    <row r="102" spans="1:52" s="30" customFormat="1" ht="15" customHeight="1">
      <c r="A102" s="113" t="s">
        <v>9</v>
      </c>
      <c r="B102" s="113"/>
      <c r="C102" s="113"/>
      <c r="D102" s="113"/>
      <c r="E102" s="113"/>
      <c r="F102" s="113"/>
      <c r="G102" s="113"/>
      <c r="H102" s="132" t="str">
        <f>SUBSTITUTE(PROPER(INDEX(n_4,MID(TEXT(AJ100,n0),1,1)+1)&amp;INDEX(n0x,MID(TEXT(AJ100,n0),2,1)+1,MID(TEXT(AJ100,n0),3,1)+1)&amp;IF(-MID(TEXT(AJ100,n0),1,3),"миллиард"&amp;VLOOKUP(MID(TEXT(AJ100,n0),3,1)*AND(MID(TEXT(AJ100,n0),2,1)-1),мил,2),"")&amp;INDEX(n_4,MID(TEXT(AJ100,n0),4,1)+1)&amp;INDEX(n0x,MID(TEXT(AJ100,n0),5,1)+1,MID(TEXT(AJ100,n0),6,1)+1)&amp;IF(-MID(TEXT(AJ100,n0),4,3),"миллион"&amp;VLOOKUP(MID(TEXT(AJ100,n0),6,1)*AND(MID(TEXT(AJ100,n0),5,1)-1),мил,2),"")&amp;INDEX(n_4,MID(TEXT(AJ100,n0),7,1)+1)&amp;INDEX(n1x,MID(TEXT(AJ100,n0),8,1)+1,MID(TEXT(AJ100,n0),9,1)+1)&amp;IF(-MID(TEXT(AJ100,n0),7,3),VLOOKUP(MID(TEXT(AJ100,n0),9,1)*AND(MID(TEXT(AJ100,n0),8,1)-1),тыс,2),"")&amp;INDEX(n_4,MID(TEXT(AJ100,n0),10,1)+1)&amp;INDEX(n0x,MID(TEXT(AJ100,n0),11,1)+1,MID(TEXT(AJ100,n0),12,1)+1)),"z"," ")&amp;IF(TRUNC(TEXT(AJ100,n0)),"","Ноль ")&amp;"рубл"&amp;VLOOKUP(MOD(MAX(MOD(MID(TEXT(AJ100,n0),11,2)-11,100),9),10),{0,"ь ";1,"я ";4,"ей "},2)&amp;RIGHT(TEXT(AJ100,n0),2)&amp;" копе"&amp;VLOOKUP(MOD(MAX(MOD(RIGHT(TEXT(AJ100,n0),2)-11,100),9),10),{0,"йка";1,"йки";4,"ек"},2)</f>
        <v>Двадцать четыре рубля 42 копейки</v>
      </c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1:52" s="30" customFormat="1" ht="15" customHeight="1">
      <c r="A103" s="113" t="s">
        <v>18</v>
      </c>
      <c r="B103" s="113"/>
      <c r="C103" s="113"/>
      <c r="D103" s="113"/>
      <c r="E103" s="113"/>
      <c r="F103" s="113"/>
      <c r="G103" s="113"/>
      <c r="H103" s="101" t="str">
        <f>SUBSTITUTE(PROPER(INDEX(n_4,MID(TEXT(AG100,n0),1,1)+1)&amp;INDEX(n0x,MID(TEXT(AG100,n0),2,1)+1,MID(TEXT(AG100,n0),3,1)+1)&amp;IF(-MID(TEXT(AG100,n0),1,3),"миллиард"&amp;VLOOKUP(MID(TEXT(AG100,n0),3,1)*AND(MID(TEXT(AG100,n0),2,1)-1),мил,2),"")&amp;INDEX(n_4,MID(TEXT(AG100,n0),4,1)+1)&amp;INDEX(n0x,MID(TEXT(AG100,n0),5,1)+1,MID(TEXT(AG100,n0),6,1)+1)&amp;IF(-MID(TEXT(AG100,n0),4,3),"миллион"&amp;VLOOKUP(MID(TEXT(AG100,n0),6,1)*AND(MID(TEXT(AG100,n0),5,1)-1),мил,2),"")&amp;INDEX(n_4,MID(TEXT(AG100,n0),7,1)+1)&amp;INDEX(n1x,MID(TEXT(AG100,n0),8,1)+1,MID(TEXT(AG100,n0),9,1)+1)&amp;IF(-MID(TEXT(AG100,n0),7,3),VLOOKUP(MID(TEXT(AG100,n0),9,1)*AND(MID(TEXT(AG100,n0),8,1)-1),тыс,2),"")&amp;INDEX(n_4,MID(TEXT(AG100,n0),10,1)+1)&amp;INDEX(n0x,MID(TEXT(AG100,n0),11,1)+1,MID(TEXT(AG100,n0),12,1)+1)),"z"," ")&amp;IF(TRUNC(TEXT(AG100,n0)),"","Ноль ")&amp;"рубл"&amp;VLOOKUP(MOD(MAX(MOD(MID(TEXT(AG100,n0),11,2)-11,100),9),10),{0,"ь ";1,"я ";4,"ей "},2)&amp;RIGHT(TEXT(AG100,n0),2)&amp;" копе"&amp;VLOOKUP(MOD(MAX(MOD(RIGHT(TEXT(AG100,n0),2)-11,100),9),10),{0,"йка";1,"йки";4,"ек"},2)</f>
        <v>Четыре рубля 07 копеек</v>
      </c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3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</row>
    <row r="104" spans="1:52" s="30" customFormat="1" ht="4.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3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</row>
    <row r="105" spans="1:52" s="30" customFormat="1" ht="15" customHeight="1">
      <c r="A105" s="100" t="s">
        <v>34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1:52" s="30" customFormat="1" ht="21" customHeight="1">
      <c r="A106" s="100" t="s">
        <v>20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3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</row>
    <row r="107" spans="1:52" s="30" customFormat="1" ht="19.5" customHeight="1">
      <c r="A107" s="100" t="s">
        <v>33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3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</row>
    <row r="108" spans="1:52" s="30" customFormat="1" ht="9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3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1:52" s="30" customFormat="1" ht="75.75" customHeight="1">
      <c r="A109" s="124" t="str">
        <f>VLOOKUP($W$6,$BA$2:$BG$44,6,0)</f>
        <v>Начальник Брестского областного 
управления Госпромнадзора
___________________________ И.Г.Калишук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3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</row>
    <row r="110" spans="1:52" s="30" customFormat="1" ht="15" customHeight="1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5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1"/>
      <c r="AG110" s="111"/>
      <c r="AH110" s="111"/>
      <c r="AI110" s="111"/>
      <c r="AJ110" s="111"/>
      <c r="AK110" s="111"/>
      <c r="AL110" s="111"/>
      <c r="AM110" s="13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</row>
    <row r="111" spans="1:52" s="30" customFormat="1" ht="15" customHeight="1">
      <c r="A111" s="13" t="s">
        <v>11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6"/>
      <c r="T111" s="1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1:52" s="30" customFormat="1" ht="1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6"/>
      <c r="T112" s="1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</row>
    <row r="113" spans="1:52" s="30" customFormat="1" ht="1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</row>
    <row r="114" spans="1:52" s="30" customFormat="1" ht="1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1:52" s="30" customFormat="1" ht="15">
      <c r="A115" s="157" t="s">
        <v>31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4"/>
      <c r="R115" s="157" t="s">
        <v>1</v>
      </c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3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</row>
    <row r="116" spans="1:52" s="30" customFormat="1" ht="15">
      <c r="A116" s="126" t="str">
        <f>VLOOKUP($W$6,$BA$2:$BG$44,3,0)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4"/>
      <c r="R116" s="158">
        <f>A58</f>
        <v>0</v>
      </c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3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</row>
    <row r="117" spans="1:52" s="30" customFormat="1" ht="15.75" customHeight="1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4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3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1:52" s="30" customFormat="1" ht="12.75" customHeight="1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4"/>
      <c r="R118" s="20" t="s">
        <v>25</v>
      </c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</row>
    <row r="119" spans="1:52" s="30" customFormat="1" ht="6" customHeight="1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4"/>
      <c r="R119" s="159">
        <f>B37</f>
        <v>0</v>
      </c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3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</row>
    <row r="120" spans="1:52" s="30" customFormat="1" ht="23.25" customHeight="1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4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3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1:52" s="30" customFormat="1" ht="19.5" customHeight="1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4"/>
      <c r="R121" s="160" t="s">
        <v>27</v>
      </c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3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</row>
    <row r="122" spans="1:52" s="30" customFormat="1" ht="1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4"/>
      <c r="R122" s="160">
        <f>B39</f>
        <v>0</v>
      </c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</row>
    <row r="123" spans="1:52" s="30" customFormat="1" ht="30" customHeight="1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4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1:52" s="30" customFormat="1" ht="1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4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1:52" s="30" customFormat="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</row>
    <row r="126" spans="1:52" s="30" customFormat="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5" t="s">
        <v>2</v>
      </c>
      <c r="O126" s="145"/>
      <c r="P126" s="145"/>
      <c r="Q126" s="145"/>
      <c r="R126" s="145"/>
      <c r="S126" s="146">
        <f>AF84</f>
        <v>0</v>
      </c>
      <c r="T126" s="146"/>
      <c r="U126" s="146"/>
      <c r="V126" s="146"/>
      <c r="W126" s="146"/>
      <c r="X126" s="146"/>
      <c r="Y126" s="146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3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</row>
    <row r="127" spans="1:52" s="30" customFormat="1" ht="21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3"/>
      <c r="N127" s="17" t="s">
        <v>3</v>
      </c>
      <c r="O127" s="14"/>
      <c r="P127" s="14"/>
      <c r="Q127" s="14"/>
      <c r="R127" s="14"/>
      <c r="S127" s="15"/>
      <c r="T127" s="1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3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</row>
    <row r="128" spans="1:52" s="30" customFormat="1" ht="15" customHeight="1">
      <c r="A128" s="18"/>
      <c r="B128" s="113" t="s">
        <v>35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47">
        <f>Q12</f>
        <v>0</v>
      </c>
      <c r="M128" s="148"/>
      <c r="N128" s="148"/>
      <c r="O128" s="148"/>
      <c r="P128" s="148"/>
      <c r="Q128" s="148"/>
      <c r="R128" s="148"/>
      <c r="S128" s="148"/>
      <c r="T128" s="148"/>
      <c r="U128" s="14" t="s">
        <v>6</v>
      </c>
      <c r="V128" s="14"/>
      <c r="W128" s="149">
        <f>AB12</f>
        <v>0</v>
      </c>
      <c r="X128" s="149"/>
      <c r="Y128" s="149"/>
      <c r="Z128" s="149"/>
      <c r="AA128" s="149"/>
      <c r="AB128" s="149"/>
      <c r="AC128" s="31" t="e">
        <f>#REF!</f>
        <v>#REF!</v>
      </c>
      <c r="AD128" s="14"/>
      <c r="AE128" s="14"/>
      <c r="AF128" s="14"/>
      <c r="AG128" s="14"/>
      <c r="AH128" s="14"/>
      <c r="AI128" s="14"/>
      <c r="AJ128" s="14"/>
      <c r="AK128" s="14"/>
      <c r="AL128" s="14"/>
      <c r="AM128" s="13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</row>
    <row r="129" spans="1:52" s="30" customFormat="1" ht="18.75" customHeight="1">
      <c r="A129" s="17" t="s">
        <v>4</v>
      </c>
      <c r="B129" s="150"/>
      <c r="C129" s="150"/>
      <c r="D129" s="17" t="s">
        <v>4</v>
      </c>
      <c r="E129" s="151"/>
      <c r="F129" s="151"/>
      <c r="G129" s="151"/>
      <c r="H129" s="151"/>
      <c r="I129" s="151"/>
      <c r="J129" s="151"/>
      <c r="K129" s="151"/>
      <c r="L129" s="35" t="s">
        <v>5</v>
      </c>
      <c r="M129" s="14"/>
      <c r="N129" s="14"/>
      <c r="O129" s="32"/>
      <c r="P129" s="32"/>
      <c r="Q129" s="32"/>
      <c r="R129" s="32"/>
      <c r="S129" s="32"/>
      <c r="T129" s="32"/>
      <c r="U129" s="14"/>
      <c r="V129" s="14"/>
      <c r="W129" s="26"/>
      <c r="X129" s="26"/>
      <c r="Y129" s="26"/>
      <c r="Z129" s="26"/>
      <c r="AA129" s="26"/>
      <c r="AB129" s="26"/>
      <c r="AC129" s="26"/>
      <c r="AD129" s="14"/>
      <c r="AE129" s="14"/>
      <c r="AF129" s="14"/>
      <c r="AG129" s="14"/>
      <c r="AH129" s="14"/>
      <c r="AI129" s="14"/>
      <c r="AJ129" s="14"/>
      <c r="AK129" s="14"/>
      <c r="AL129" s="14"/>
      <c r="AM129" s="13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</row>
    <row r="130" spans="1:52" s="30" customFormat="1" ht="33" customHeight="1">
      <c r="A130" s="105" t="s">
        <v>40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3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</row>
    <row r="131" spans="1:52" s="30" customFormat="1" ht="9" customHeight="1" thickBo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5"/>
      <c r="T131" s="1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3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</row>
    <row r="132" spans="1:52" s="30" customFormat="1" ht="60.75" customHeight="1">
      <c r="A132" s="106" t="s">
        <v>66</v>
      </c>
      <c r="B132" s="107"/>
      <c r="C132" s="107"/>
      <c r="D132" s="108" t="s">
        <v>7</v>
      </c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43" t="s">
        <v>77</v>
      </c>
      <c r="Y132" s="143"/>
      <c r="Z132" s="143"/>
      <c r="AA132" s="143" t="s">
        <v>78</v>
      </c>
      <c r="AB132" s="143"/>
      <c r="AC132" s="143"/>
      <c r="AD132" s="143" t="s">
        <v>37</v>
      </c>
      <c r="AE132" s="143"/>
      <c r="AF132" s="143"/>
      <c r="AG132" s="143" t="s">
        <v>38</v>
      </c>
      <c r="AH132" s="143"/>
      <c r="AI132" s="143"/>
      <c r="AJ132" s="143" t="s">
        <v>39</v>
      </c>
      <c r="AK132" s="143"/>
      <c r="AL132" s="144"/>
      <c r="AM132" s="13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</row>
    <row r="133" spans="1:52" s="30" customFormat="1" ht="111.75" customHeight="1" thickBot="1">
      <c r="A133" s="95">
        <v>1</v>
      </c>
      <c r="B133" s="96"/>
      <c r="C133" s="96"/>
      <c r="D133" s="102" t="str">
        <f>D99</f>
        <v>Проведение осмотра (обследования)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безопасности), на которых  изготавливаются, хранятся, уничтожаются пиротехнические вещества.</v>
      </c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4"/>
      <c r="X133" s="82">
        <f>AG72</f>
        <v>1</v>
      </c>
      <c r="Y133" s="97"/>
      <c r="Z133" s="97"/>
      <c r="AA133" s="98">
        <v>20.35</v>
      </c>
      <c r="AB133" s="98"/>
      <c r="AC133" s="98"/>
      <c r="AD133" s="82">
        <f>X133*AA133</f>
        <v>20.35</v>
      </c>
      <c r="AE133" s="82"/>
      <c r="AF133" s="82"/>
      <c r="AG133" s="82">
        <f>ROUND(AD133*0.2,2)</f>
        <v>4.07</v>
      </c>
      <c r="AH133" s="82"/>
      <c r="AI133" s="82"/>
      <c r="AJ133" s="79">
        <f>AD133+AG133</f>
        <v>24.42</v>
      </c>
      <c r="AK133" s="80"/>
      <c r="AL133" s="99"/>
      <c r="AM133" s="13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</row>
    <row r="134" spans="1:52" s="30" customFormat="1" ht="15.75" thickBo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5"/>
      <c r="T134" s="14"/>
      <c r="U134" s="14"/>
      <c r="V134" s="14"/>
      <c r="W134" s="14"/>
      <c r="X134" s="19" t="s">
        <v>8</v>
      </c>
      <c r="Y134" s="14"/>
      <c r="Z134" s="14"/>
      <c r="AA134" s="27"/>
      <c r="AB134" s="27"/>
      <c r="AC134" s="27"/>
      <c r="AD134" s="112">
        <f>SUMIF(AD133:AF133,"&gt;0",AD133:AF133)</f>
        <v>20.35</v>
      </c>
      <c r="AE134" s="112"/>
      <c r="AF134" s="112"/>
      <c r="AG134" s="112">
        <f>SUMIF(AG133:AI133,"&gt;0",AG133:AI133)</f>
        <v>4.07</v>
      </c>
      <c r="AH134" s="112"/>
      <c r="AI134" s="112"/>
      <c r="AJ134" s="129">
        <f>SUMIF(AJ133:AL133,"&gt;0",AJ133:AL133)</f>
        <v>24.42</v>
      </c>
      <c r="AK134" s="130"/>
      <c r="AL134" s="131"/>
      <c r="AM134" s="13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</row>
    <row r="135" spans="1:52" s="30" customFormat="1" ht="15">
      <c r="A135" s="135" t="s">
        <v>41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</row>
    <row r="136" spans="1:52" s="30" customFormat="1" ht="15">
      <c r="A136" s="135" t="s">
        <v>36</v>
      </c>
      <c r="B136" s="135"/>
      <c r="C136" s="135"/>
      <c r="D136" s="135"/>
      <c r="E136" s="135"/>
      <c r="F136" s="135"/>
      <c r="G136" s="135"/>
      <c r="H136" s="136" t="str">
        <f>SUBSTITUTE(PROPER(INDEX(n_4,MID(TEXT(AJ134,n0),1,1)+1)&amp;INDEX(n0x,MID(TEXT(AJ134,n0),2,1)+1,MID(TEXT(AJ134,n0),3,1)+1)&amp;IF(-MID(TEXT(AJ134,n0),1,3),"миллиард"&amp;VLOOKUP(MID(TEXT(AJ134,n0),3,1)*AND(MID(TEXT(AJ134,n0),2,1)-1),мил,2),"")&amp;INDEX(n_4,MID(TEXT(AJ134,n0),4,1)+1)&amp;INDEX(n0x,MID(TEXT(AJ134,n0),5,1)+1,MID(TEXT(AJ134,n0),6,1)+1)&amp;IF(-MID(TEXT(AJ134,n0),4,3),"миллион"&amp;VLOOKUP(MID(TEXT(AJ134,n0),6,1)*AND(MID(TEXT(AJ134,n0),5,1)-1),мил,2),"")&amp;INDEX(n_4,MID(TEXT(AJ134,n0),7,1)+1)&amp;INDEX(n1x,MID(TEXT(AJ134,n0),8,1)+1,MID(TEXT(AJ134,n0),9,1)+1)&amp;IF(-MID(TEXT(AJ134,n0),7,3),VLOOKUP(MID(TEXT(AJ134,n0),9,1)*AND(MID(TEXT(AJ134,n0),8,1)-1),тыс,2),"")&amp;INDEX(n_4,MID(TEXT(AJ134,n0),10,1)+1)&amp;INDEX(n0x,MID(TEXT(AJ134,n0),11,1)+1,MID(TEXT(AJ134,n0),12,1)+1)),"z"," ")&amp;IF(TRUNC(TEXT(AJ134,n0)),"","Ноль ")&amp;"рубл"&amp;VLOOKUP(MOD(MAX(MOD(MID(TEXT(AJ134,n0),11,2)-11,100),9),10),{0,"ь ";1,"я ";4,"ей "},2)&amp;RIGHT(TEXT(AJ134,n0),2)&amp;" копе"&amp;VLOOKUP(MOD(MAX(MOD(RIGHT(TEXT(AJ134,n0),2)-11,100),9),10),{0,"йка";1,"йки";4,"ек"},2)</f>
        <v>Двадцать четыре рубля 42 копейки</v>
      </c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</row>
    <row r="137" spans="1:52" s="30" customFormat="1" ht="15" customHeight="1">
      <c r="A137" s="14" t="s">
        <v>18</v>
      </c>
      <c r="B137" s="14"/>
      <c r="C137" s="14"/>
      <c r="D137" s="14"/>
      <c r="E137" s="14"/>
      <c r="F137" s="14"/>
      <c r="G137" s="14"/>
      <c r="H137" s="101" t="str">
        <f>SUBSTITUTE(PROPER(INDEX(n_4,MID(TEXT(AG134,n0),1,1)+1)&amp;INDEX(n0x,MID(TEXT(AG134,n0),2,1)+1,MID(TEXT(AG134,n0),3,1)+1)&amp;IF(-MID(TEXT(AG134,n0),1,3),"миллиард"&amp;VLOOKUP(MID(TEXT(AG134,n0),3,1)*AND(MID(TEXT(AG134,n0),2,1)-1),мил,2),"")&amp;INDEX(n_4,MID(TEXT(AG134,n0),4,1)+1)&amp;INDEX(n0x,MID(TEXT(AG134,n0),5,1)+1,MID(TEXT(AG134,n0),6,1)+1)&amp;IF(-MID(TEXT(AG134,n0),4,3),"миллион"&amp;VLOOKUP(MID(TEXT(AG134,n0),6,1)*AND(MID(TEXT(AG134,n0),5,1)-1),мил,2),"")&amp;INDEX(n_4,MID(TEXT(AG134,n0),7,1)+1)&amp;INDEX(n1x,MID(TEXT(AG134,n0),8,1)+1,MID(TEXT(AG134,n0),9,1)+1)&amp;IF(-MID(TEXT(AG134,n0),7,3),VLOOKUP(MID(TEXT(AG134,n0),9,1)*AND(MID(TEXT(AG134,n0),8,1)-1),тыс,2),"")&amp;INDEX(n_4,MID(TEXT(AG134,n0),10,1)+1)&amp;INDEX(n0x,MID(TEXT(AG134,n0),11,1)+1,MID(TEXT(AG134,n0),12,1)+1)),"z"," ")&amp;IF(TRUNC(TEXT(AG134,n0)),"","Ноль ")&amp;"рубл"&amp;VLOOKUP(MOD(MAX(MOD(MID(TEXT(AG134,n0),11,2)-11,100),9),10),{0,"ь ";1,"я ";4,"ей "},2)&amp;RIGHT(TEXT(AG134,n0),2)&amp;" копе"&amp;VLOOKUP(MOD(MAX(MOD(RIGHT(TEXT(AG134,n0),2)-11,100),9),10),{0,"йка";1,"йки";4,"ек"},2)</f>
        <v>Четыре рубля 07 копеек</v>
      </c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3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</row>
    <row r="138" spans="1:52" s="30" customFormat="1" ht="15">
      <c r="A138" s="135" t="s">
        <v>55</v>
      </c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</row>
    <row r="139" spans="1:52" s="30" customFormat="1" ht="15">
      <c r="A139" s="135" t="s">
        <v>42</v>
      </c>
      <c r="B139" s="135"/>
      <c r="C139" s="135"/>
      <c r="D139" s="135"/>
      <c r="E139" s="135"/>
      <c r="F139" s="135"/>
      <c r="G139" s="135"/>
      <c r="H139" s="135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</row>
    <row r="140" spans="1:52" s="30" customFormat="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5"/>
      <c r="T140" s="1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3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</row>
    <row r="141" spans="1:52" s="30" customFormat="1" ht="4.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5"/>
      <c r="T141" s="1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3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</row>
    <row r="142" spans="1:52" s="30" customFormat="1" ht="15">
      <c r="A142" s="14"/>
      <c r="B142" s="14"/>
      <c r="C142" s="14"/>
      <c r="D142" s="14"/>
      <c r="E142" s="14"/>
      <c r="F142" s="17" t="s">
        <v>0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5"/>
      <c r="T142" s="15"/>
      <c r="U142" s="14"/>
      <c r="V142" s="14"/>
      <c r="W142" s="14"/>
      <c r="X142" s="14"/>
      <c r="Y142" s="17" t="s">
        <v>1</v>
      </c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3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</row>
    <row r="143" spans="1:52" s="30" customFormat="1" ht="15">
      <c r="A143" s="138" t="str">
        <f>VLOOKUP($W$6,$BA$2:$BG$44,6,0)</f>
        <v>Начальник Брестского областного 
управления Госпромнадзора
___________________________ И.Г.Калишук</v>
      </c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5"/>
      <c r="U143" s="14"/>
      <c r="V143" s="139">
        <f>V78</f>
        <v>0</v>
      </c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</row>
    <row r="144" spans="1:52" s="30" customFormat="1" ht="1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5"/>
      <c r="U144" s="14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3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</row>
    <row r="145" spans="1:52" s="30" customFormat="1" ht="1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5"/>
      <c r="U145" s="14"/>
      <c r="V145" s="14"/>
      <c r="W145" s="14"/>
      <c r="X145" s="14"/>
      <c r="Y145" s="14"/>
      <c r="Z145" s="14"/>
      <c r="AA145" s="29" t="s">
        <v>43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3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</row>
    <row r="146" spans="1:52" s="30" customFormat="1" ht="27.75" customHeight="1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5"/>
      <c r="U146" s="14"/>
      <c r="V146" s="141"/>
      <c r="W146" s="141"/>
      <c r="X146" s="141"/>
      <c r="Y146" s="141"/>
      <c r="Z146" s="141"/>
      <c r="AA146" s="141"/>
      <c r="AB146" s="141"/>
      <c r="AC146" s="141"/>
      <c r="AD146" s="142">
        <f>AD80</f>
        <v>0</v>
      </c>
      <c r="AE146" s="142"/>
      <c r="AF146" s="142"/>
      <c r="AG146" s="142"/>
      <c r="AH146" s="142"/>
      <c r="AI146" s="142"/>
      <c r="AJ146" s="142"/>
      <c r="AK146" s="142"/>
      <c r="AL146" s="142"/>
      <c r="AM146" s="13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</row>
    <row r="147" spans="1:52" s="30" customFormat="1" ht="16.5" customHeight="1">
      <c r="A147" s="15"/>
      <c r="B147" s="15"/>
      <c r="C147" s="15"/>
      <c r="D147" s="15"/>
      <c r="E147" s="15"/>
      <c r="F147" s="15"/>
      <c r="G147" s="15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5"/>
      <c r="T147" s="15"/>
      <c r="U147" s="14"/>
      <c r="V147" s="14" t="s">
        <v>10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28" t="s">
        <v>24</v>
      </c>
      <c r="AH147" s="14"/>
      <c r="AI147" s="14"/>
      <c r="AJ147" s="14"/>
      <c r="AK147" s="14"/>
      <c r="AL147" s="14"/>
      <c r="AM147" s="13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</row>
    <row r="148" spans="1:52" s="30" customFormat="1" ht="21" customHeight="1">
      <c r="A148" s="14"/>
      <c r="B148" s="14"/>
      <c r="C148" s="14"/>
      <c r="D148" s="14"/>
      <c r="E148" s="59" t="s">
        <v>11</v>
      </c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73"/>
      <c r="T148" s="73"/>
      <c r="U148" s="59"/>
      <c r="V148" s="59"/>
      <c r="W148" s="59"/>
      <c r="X148" s="59"/>
      <c r="Y148" s="59"/>
      <c r="Z148" s="68"/>
      <c r="AA148" s="59"/>
      <c r="AB148" s="59" t="s">
        <v>11</v>
      </c>
      <c r="AC148" s="59"/>
      <c r="AD148" s="59"/>
      <c r="AE148" s="14"/>
      <c r="AF148" s="14"/>
      <c r="AG148" s="14"/>
      <c r="AH148" s="14"/>
      <c r="AI148" s="14"/>
      <c r="AJ148" s="14"/>
      <c r="AK148" s="14"/>
      <c r="AL148" s="14"/>
      <c r="AM148" s="13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</row>
    <row r="149" spans="40:52" s="30" customFormat="1" ht="26.25" customHeight="1"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</row>
    <row r="150" spans="40:52" s="30" customFormat="1" ht="26.25" customHeight="1"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</row>
    <row r="151" spans="40:52" s="30" customFormat="1" ht="26.25" customHeight="1"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</row>
    <row r="152" spans="40:52" s="30" customFormat="1" ht="26.25" customHeight="1"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</row>
    <row r="153" spans="40:52" s="30" customFormat="1" ht="26.25" customHeight="1"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</row>
    <row r="154" spans="40:52" s="30" customFormat="1" ht="8.25" customHeight="1"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</row>
    <row r="155" spans="40:52" s="30" customFormat="1" ht="15"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</row>
    <row r="156" spans="40:52" s="30" customFormat="1" ht="15"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</row>
    <row r="157" spans="40:52" s="30" customFormat="1" ht="24" customHeight="1"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</row>
    <row r="158" spans="40:52" s="30" customFormat="1" ht="31.5" customHeight="1"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</row>
    <row r="159" spans="40:52" s="30" customFormat="1" ht="15"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</row>
    <row r="160" spans="40:52" s="30" customFormat="1" ht="15"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</row>
    <row r="161" spans="40:52" s="30" customFormat="1" ht="64.5" customHeight="1"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</row>
    <row r="162" spans="40:52" s="30" customFormat="1" ht="55.5" customHeight="1"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</row>
    <row r="163" spans="40:52" s="30" customFormat="1" ht="15"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</row>
    <row r="164" spans="46:52" s="30" customFormat="1" ht="3" customHeight="1">
      <c r="AT164" s="36"/>
      <c r="AU164" s="36"/>
      <c r="AV164" s="36"/>
      <c r="AW164" s="36"/>
      <c r="AX164" s="36"/>
      <c r="AY164" s="36"/>
      <c r="AZ164" s="36"/>
    </row>
    <row r="165" spans="46:52" s="30" customFormat="1" ht="15">
      <c r="AT165" s="36"/>
      <c r="AU165" s="36"/>
      <c r="AV165" s="36"/>
      <c r="AW165" s="36"/>
      <c r="AX165" s="36"/>
      <c r="AY165" s="36"/>
      <c r="AZ165" s="36"/>
    </row>
    <row r="166" spans="46:52" s="30" customFormat="1" ht="15">
      <c r="AT166" s="36"/>
      <c r="AU166" s="36"/>
      <c r="AV166" s="36"/>
      <c r="AW166" s="36"/>
      <c r="AX166" s="36"/>
      <c r="AY166" s="36"/>
      <c r="AZ166" s="36"/>
    </row>
    <row r="167" spans="50:52" s="30" customFormat="1" ht="6" customHeight="1">
      <c r="AX167" s="36"/>
      <c r="AY167" s="36"/>
      <c r="AZ167" s="36"/>
    </row>
    <row r="168" spans="50:52" s="30" customFormat="1" ht="15">
      <c r="AX168" s="36"/>
      <c r="AY168" s="36"/>
      <c r="AZ168" s="36"/>
    </row>
    <row r="169" s="30" customFormat="1" ht="15"/>
    <row r="170" s="30" customFormat="1" ht="15"/>
    <row r="171" s="30" customFormat="1" ht="15"/>
    <row r="172" s="30" customFormat="1" ht="74.25" customHeight="1"/>
    <row r="173" s="30" customFormat="1" ht="8.25" customHeight="1"/>
    <row r="174" s="30" customFormat="1" ht="15"/>
    <row r="175" s="30" customFormat="1" ht="15"/>
  </sheetData>
  <sheetProtection password="CE2C" sheet="1" formatCells="0" formatColumns="0" formatRows="0" selectLockedCells="1"/>
  <mergeCells count="200">
    <mergeCell ref="B12:P12"/>
    <mergeCell ref="Q12:Y12"/>
    <mergeCell ref="A78:T81"/>
    <mergeCell ref="B40:AL40"/>
    <mergeCell ref="B39:AL39"/>
    <mergeCell ref="B46:H46"/>
    <mergeCell ref="B34:AL34"/>
    <mergeCell ref="B36:AJ36"/>
    <mergeCell ref="B35:AL35"/>
    <mergeCell ref="B38:AL38"/>
    <mergeCell ref="L53:P53"/>
    <mergeCell ref="R53:AA53"/>
    <mergeCell ref="A1:AM2"/>
    <mergeCell ref="B32:AL32"/>
    <mergeCell ref="B44:H44"/>
    <mergeCell ref="B37:AL37"/>
    <mergeCell ref="W5:AK5"/>
    <mergeCell ref="B10:AL10"/>
    <mergeCell ref="AB12:AL12"/>
    <mergeCell ref="W6:AL6"/>
    <mergeCell ref="Q46:AL46"/>
    <mergeCell ref="Q44:AL44"/>
    <mergeCell ref="B11:AL11"/>
    <mergeCell ref="I44:P44"/>
    <mergeCell ref="B41:AJ41"/>
    <mergeCell ref="I46:P46"/>
    <mergeCell ref="Z12:AA12"/>
    <mergeCell ref="B9:AL9"/>
    <mergeCell ref="A56:AL56"/>
    <mergeCell ref="F53:K53"/>
    <mergeCell ref="M52:Y52"/>
    <mergeCell ref="B14:AL14"/>
    <mergeCell ref="B15:AL15"/>
    <mergeCell ref="B17:AL17"/>
    <mergeCell ref="A57:O57"/>
    <mergeCell ref="P57:Z57"/>
    <mergeCell ref="AA57:AL57"/>
    <mergeCell ref="A55:AL55"/>
    <mergeCell ref="A58:AL58"/>
    <mergeCell ref="A59:AK59"/>
    <mergeCell ref="A60:AL60"/>
    <mergeCell ref="A61:AL61"/>
    <mergeCell ref="A62:AK62"/>
    <mergeCell ref="A63:K63"/>
    <mergeCell ref="L63:AL63"/>
    <mergeCell ref="A64:AL64"/>
    <mergeCell ref="A65:AL65"/>
    <mergeCell ref="A66:J66"/>
    <mergeCell ref="K66:R66"/>
    <mergeCell ref="S66:T66"/>
    <mergeCell ref="U66:AH66"/>
    <mergeCell ref="A67:L67"/>
    <mergeCell ref="M67:AK67"/>
    <mergeCell ref="A68:I68"/>
    <mergeCell ref="K68:AK68"/>
    <mergeCell ref="A70:C70"/>
    <mergeCell ref="D70:Z70"/>
    <mergeCell ref="AA70:AF70"/>
    <mergeCell ref="AG70:AL70"/>
    <mergeCell ref="A71:C71"/>
    <mergeCell ref="D71:Z71"/>
    <mergeCell ref="AA71:AF71"/>
    <mergeCell ref="AG71:AL71"/>
    <mergeCell ref="A72:C72"/>
    <mergeCell ref="D72:Z72"/>
    <mergeCell ref="AA72:AF72"/>
    <mergeCell ref="AG72:AL72"/>
    <mergeCell ref="D73:Z73"/>
    <mergeCell ref="AA73:AF73"/>
    <mergeCell ref="AG73:AL73"/>
    <mergeCell ref="A74:C74"/>
    <mergeCell ref="D74:Z74"/>
    <mergeCell ref="AA74:AF74"/>
    <mergeCell ref="AG74:AL74"/>
    <mergeCell ref="A73:C73"/>
    <mergeCell ref="A75:C75"/>
    <mergeCell ref="D75:Z75"/>
    <mergeCell ref="AA75:AF75"/>
    <mergeCell ref="AG75:AL75"/>
    <mergeCell ref="A76:AL76"/>
    <mergeCell ref="V78:AL78"/>
    <mergeCell ref="AD80:AL80"/>
    <mergeCell ref="A115:P115"/>
    <mergeCell ref="R115:AL115"/>
    <mergeCell ref="A116:P124"/>
    <mergeCell ref="R116:AL117"/>
    <mergeCell ref="R119:AL120"/>
    <mergeCell ref="R121:AL121"/>
    <mergeCell ref="R122:AM125"/>
    <mergeCell ref="I93:AL93"/>
    <mergeCell ref="AD98:AF98"/>
    <mergeCell ref="B128:K128"/>
    <mergeCell ref="L128:T128"/>
    <mergeCell ref="W128:AB128"/>
    <mergeCell ref="B129:C129"/>
    <mergeCell ref="E129:K129"/>
    <mergeCell ref="V80:AC80"/>
    <mergeCell ref="D98:W98"/>
    <mergeCell ref="X98:Z98"/>
    <mergeCell ref="AA98:AC98"/>
    <mergeCell ref="A84:R84"/>
    <mergeCell ref="X132:Z132"/>
    <mergeCell ref="AA132:AC132"/>
    <mergeCell ref="AD132:AF132"/>
    <mergeCell ref="AG132:AI132"/>
    <mergeCell ref="AJ132:AL132"/>
    <mergeCell ref="N126:R126"/>
    <mergeCell ref="S126:Y126"/>
    <mergeCell ref="A139:H139"/>
    <mergeCell ref="I139:AL139"/>
    <mergeCell ref="A143:S146"/>
    <mergeCell ref="V143:AL144"/>
    <mergeCell ref="V146:AC146"/>
    <mergeCell ref="AD146:AL146"/>
    <mergeCell ref="H137:AL137"/>
    <mergeCell ref="AD134:AF134"/>
    <mergeCell ref="AG134:AI134"/>
    <mergeCell ref="AJ134:AL134"/>
    <mergeCell ref="A135:AL135"/>
    <mergeCell ref="A138:AL138"/>
    <mergeCell ref="A136:G136"/>
    <mergeCell ref="H136:AL136"/>
    <mergeCell ref="AF84:AL84"/>
    <mergeCell ref="A85:U91"/>
    <mergeCell ref="AF85:AK85"/>
    <mergeCell ref="A93:G93"/>
    <mergeCell ref="AJ100:AL100"/>
    <mergeCell ref="A102:G102"/>
    <mergeCell ref="H102:AL102"/>
    <mergeCell ref="AA99:AC99"/>
    <mergeCell ref="A96:R96"/>
    <mergeCell ref="U96:Z96"/>
    <mergeCell ref="AB96:AH96"/>
    <mergeCell ref="A98:C98"/>
    <mergeCell ref="AJ98:AL98"/>
    <mergeCell ref="D99:W99"/>
    <mergeCell ref="A99:C99"/>
    <mergeCell ref="A109:S109"/>
    <mergeCell ref="A110:S110"/>
    <mergeCell ref="U110:AE110"/>
    <mergeCell ref="AF110:AL110"/>
    <mergeCell ref="AD100:AF100"/>
    <mergeCell ref="AG100:AI100"/>
    <mergeCell ref="A103:G103"/>
    <mergeCell ref="AJ133:AL133"/>
    <mergeCell ref="A105:AM105"/>
    <mergeCell ref="A106:AL106"/>
    <mergeCell ref="A107:AL107"/>
    <mergeCell ref="H103:AL103"/>
    <mergeCell ref="D133:W133"/>
    <mergeCell ref="A130:AL130"/>
    <mergeCell ref="A132:C132"/>
    <mergeCell ref="D132:W132"/>
    <mergeCell ref="A133:C133"/>
    <mergeCell ref="X133:Z133"/>
    <mergeCell ref="AA133:AC133"/>
    <mergeCell ref="AD133:AF133"/>
    <mergeCell ref="AG133:AI133"/>
    <mergeCell ref="B18:C18"/>
    <mergeCell ref="D18:AL18"/>
    <mergeCell ref="Q16:AL16"/>
    <mergeCell ref="B16:P16"/>
    <mergeCell ref="B19:C19"/>
    <mergeCell ref="D19:AL19"/>
    <mergeCell ref="B20:C20"/>
    <mergeCell ref="D20:AL20"/>
    <mergeCell ref="B21:C21"/>
    <mergeCell ref="D21:AL21"/>
    <mergeCell ref="B22:C22"/>
    <mergeCell ref="D22:AL22"/>
    <mergeCell ref="B23:C23"/>
    <mergeCell ref="D23:AL23"/>
    <mergeCell ref="B24:C24"/>
    <mergeCell ref="D24:AL24"/>
    <mergeCell ref="B25:C25"/>
    <mergeCell ref="D25:AL25"/>
    <mergeCell ref="B26:C26"/>
    <mergeCell ref="D26:AL26"/>
    <mergeCell ref="B27:C27"/>
    <mergeCell ref="D27:AL27"/>
    <mergeCell ref="B28:AL28"/>
    <mergeCell ref="B29:AL29"/>
    <mergeCell ref="B30:AL30"/>
    <mergeCell ref="B31:AA31"/>
    <mergeCell ref="AB31:AL31"/>
    <mergeCell ref="X99:Z99"/>
    <mergeCell ref="AD99:AF99"/>
    <mergeCell ref="AG99:AI99"/>
    <mergeCell ref="AJ99:AL99"/>
    <mergeCell ref="AG98:AI98"/>
    <mergeCell ref="I94:AL94"/>
    <mergeCell ref="I95:AL95"/>
  </mergeCells>
  <dataValidations count="1">
    <dataValidation type="list" allowBlank="1" showInputMessage="1" showErrorMessage="1" sqref="W6:AL6">
      <formula1>$BA$2:$BA$27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97" r:id="rId3"/>
  <rowBreaks count="3" manualBreakCount="3">
    <brk id="49" max="38" man="1"/>
    <brk id="82" max="38" man="1"/>
    <brk id="111" max="38" man="1"/>
  </rowBreaks>
  <ignoredErrors>
    <ignoredError sqref="BA1:BG1 BA28:BG65536 BA2:BB27 BD2:BG2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12</v>
      </c>
    </row>
    <row r="2" ht="12.75">
      <c r="B2" s="2" t="s">
        <v>13</v>
      </c>
    </row>
    <row r="3" ht="12.75">
      <c r="C3" s="2"/>
    </row>
    <row r="4" spans="2:14" s="6" customFormat="1" ht="12.75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16</v>
      </c>
      <c r="C17" s="8"/>
      <c r="K17" s="3"/>
      <c r="L17" s="3"/>
      <c r="M17" s="3"/>
      <c r="N17" s="3"/>
    </row>
    <row r="18" spans="2:3" ht="12.75">
      <c r="B18" s="7">
        <f ca="1">ROUND((RAND()*1000000),2)</f>
        <v>216303.02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Двести шестнадцать тысяч триста три рубля 02 копейки</v>
      </c>
    </row>
    <row r="19" spans="2:3" ht="12.75">
      <c r="B19" s="7">
        <f ca="1">ROUND((RAND()*10000000),2)</f>
        <v>7170703.59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сто семьдесят тысяч семьсот три рубля 59 копеек</v>
      </c>
    </row>
    <row r="20" spans="2:3" ht="12.75">
      <c r="B20" s="7">
        <f ca="1">ROUND((RAND()*100000000),2)</f>
        <v>85771578.69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Восемьдесят пять миллионов семьсот семьдесят одна тысяча пятьсот семьдесят восемь рублей 69 копеек</v>
      </c>
    </row>
    <row r="21" spans="2:3" ht="12.75">
      <c r="B21" s="7">
        <f ca="1">ROUND((RAND()*1000000000),2)</f>
        <v>766396883.89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шестьдесят шесть миллионов триста девяносто шесть тысяч восемьсот восемьдесят три рубля 89 копеек</v>
      </c>
    </row>
    <row r="22" spans="2:3" ht="12.75">
      <c r="B22" s="7">
        <f ca="1">ROUND((RAND()*1000000000000),2)</f>
        <v>535601680947.19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Пятьсот тридцать пять миллиардов шестьсот один миллион шестьсот восемьдесят тысяч девятьсот сорок семь рублей 19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2024-02-14T06:08:00Z</cp:lastPrinted>
  <dcterms:created xsi:type="dcterms:W3CDTF">2021-04-16T08:52:42Z</dcterms:created>
  <dcterms:modified xsi:type="dcterms:W3CDTF">2024-07-08T06:58:59Z</dcterms:modified>
  <cp:category/>
  <cp:version/>
  <cp:contentType/>
  <cp:contentStatus/>
</cp:coreProperties>
</file>