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40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'Лист1'!$A$1:$AM$84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6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4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3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36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6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59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<sst xmlns="http://schemas.openxmlformats.org/spreadsheetml/2006/main" count="93" uniqueCount="71">
  <si>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</si>
  <si>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</si>
  <si>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</si>
  <si>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</si>
  <si>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</si>
  <si>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</si>
  <si>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</si>
  <si>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</si>
  <si>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</si>
  <si>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</si>
  <si>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</si>
  <si>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</si>
  <si>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</si>
  <si>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</si>
  <si>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</si>
  <si>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</si>
  <si>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</si>
  <si>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</si>
  <si>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</si>
  <si>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</si>
  <si>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</si>
  <si>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</si>
  <si>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</si>
  <si>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</si>
  <si>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</si>
  <si>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</si>
  <si>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</si>
  <si>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</si>
  <si>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</si>
  <si>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</si>
  <si>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</si>
  <si>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</si>
  <si>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(документ,  подтверждающий полномочия)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</si>
  <si>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</si>
  <si>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</si>
  <si>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</si>
  <si>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</si>
  <si>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</si>
  <si>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</si>
  <si>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</si>
  <si>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</si>
  <si>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</si>
  <si>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</si>
  <si>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</si>
  <si>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</si>
  <si>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</si>
  <si>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</si>
  <si>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</si>
  <si>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</si>
  <si>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</si>
  <si>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</si>
  <si>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</si>
  <si>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</si>
  <si>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</si>
  <si>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</si>
  <si>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</si>
  <si>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r>
      <rPr>
        <b/>
        <sz val="11"/>
        <color indexed="8"/>
        <rFont val="Times New Roman"/>
        <family val="1"/>
      </rPr>
      <t xml:space="preserve">ИСПОЛНИТЕЛЬ:
</t>
    </r>
    <r>
      <rPr>
        <sz val="11"/>
        <color indexed="8"/>
        <rFont val="Times New Roman"/>
        <family val="1"/>
      </rPr>
      <t>Госпромнадзор
220108, г. Минск, ул. Казинца, 86/1
p/с: BY61AKBB36429000032530000000
БИК: AKBBBY2X
ЦБУ № 527 ОАО "АСБ Беларусбанк"
УНП 100061974 ОКПО 00015482</t>
    </r>
  </si>
  <si>
    <t>2024 г.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</si>
  <si>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</si>
  <si>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</si>
  <si>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</si>
  <si>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>Заказчик:</t>
  </si>
  <si>
    <t>Исполнитель:</t>
  </si>
  <si>
    <t>г.Мозырь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</si>
  <si>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</si>
  <si>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>действующего на основании доверенности от 20.03.2024  № 25-03/2024 с одной стороны, и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</si>
  <si>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</si>
  <si>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</si>
  <si>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 действующего на основании доверенности от 20.03.2024  № 24-03/2024 с одной стороны, и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</si>
  <si>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</si>
  <si>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 xml:space="preserve">с другой стороны, далее именуемые Сторонами, заключили настоящее дополнительное соглашение о нижеследующем:
1. Подпункт 1.1.1. пункта 1.1. договора изложить в следующей редакции: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</si>
</sst>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Calibri"/>
      <family val="2"/>
    </font>
    <font>
      <sz val="9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7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60" fillId="33" borderId="0" xfId="0" applyFont="1" applyFill="1" applyAlignment="1" applyProtection="1">
      <alignment horizontal="left" wrapText="1"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0" borderId="0" xfId="0" applyFont="1" applyAlignment="1" applyProtection="1">
      <alignment/>
      <protection hidden="1" locked="0"/>
    </xf>
    <xf numFmtId="0" fontId="58" fillId="33" borderId="0" xfId="0" applyFont="1" applyFill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vertical="top" wrapText="1"/>
      <protection hidden="1" locked="0"/>
    </xf>
    <xf numFmtId="49" fontId="59" fillId="33" borderId="0" xfId="0" applyNumberFormat="1" applyFont="1" applyFill="1" applyBorder="1" applyAlignment="1" applyProtection="1">
      <alignment horizontal="right"/>
      <protection hidden="1"/>
    </xf>
    <xf numFmtId="0" fontId="58" fillId="0" borderId="0" xfId="0" applyFont="1" applyAlignment="1" applyProtection="1">
      <alignment vertical="top"/>
      <protection hidden="1" locked="0"/>
    </xf>
    <xf numFmtId="2" fontId="58" fillId="33" borderId="0" xfId="0" applyNumberFormat="1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4" fillId="33" borderId="0" xfId="0" applyFont="1" applyFill="1" applyAlignment="1" applyProtection="1">
      <alignment horizontal="center" wrapText="1"/>
      <protection hidden="1"/>
    </xf>
    <xf numFmtId="0" fontId="58" fillId="0" borderId="0" xfId="0" applyFont="1" applyAlignment="1" applyProtection="1">
      <alignment/>
      <protection hidden="1"/>
    </xf>
    <xf numFmtId="0" fontId="59" fillId="33" borderId="0" xfId="0" applyFont="1" applyFill="1" applyBorder="1" applyAlignment="1" applyProtection="1">
      <alignment horizontal="center" wrapText="1"/>
      <protection hidden="1"/>
    </xf>
    <xf numFmtId="0" fontId="59" fillId="33" borderId="10" xfId="0" applyFont="1" applyFill="1" applyBorder="1" applyAlignment="1" applyProtection="1">
      <alignment/>
      <protection hidden="1"/>
    </xf>
    <xf numFmtId="0" fontId="60" fillId="33" borderId="0" xfId="0" applyFont="1" applyFill="1" applyAlignment="1" applyProtection="1">
      <alignment vertical="top"/>
      <protection hidden="1" locked="0"/>
    </xf>
    <xf numFmtId="0" fontId="60" fillId="33" borderId="0" xfId="0" applyFont="1" applyFill="1" applyAlignment="1" applyProtection="1">
      <alignment vertical="top"/>
      <protection hidden="1"/>
    </xf>
    <xf numFmtId="0" fontId="60" fillId="33" borderId="0" xfId="0" applyFont="1" applyFill="1" applyBorder="1" applyAlignment="1" applyProtection="1">
      <alignment vertical="top"/>
      <protection hidden="1" locked="0"/>
    </xf>
    <xf numFmtId="0" fontId="60" fillId="33" borderId="11" xfId="0" applyFont="1" applyFill="1" applyBorder="1" applyAlignment="1" applyProtection="1">
      <alignment/>
      <protection hidden="1"/>
    </xf>
    <xf numFmtId="0" fontId="60" fillId="33" borderId="11" xfId="0" applyFont="1" applyFill="1" applyBorder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8" fillId="33" borderId="0" xfId="0" applyFont="1" applyFill="1" applyBorder="1" applyAlignment="1" applyProtection="1">
      <alignment/>
      <protection hidden="1" locked="0"/>
    </xf>
    <xf numFmtId="0" fontId="64" fillId="33" borderId="0" xfId="0" applyFont="1" applyFill="1" applyBorder="1" applyAlignment="1" applyProtection="1">
      <alignment wrapText="1"/>
      <protection hidden="1" locked="0"/>
    </xf>
    <xf numFmtId="0" fontId="64" fillId="33" borderId="0" xfId="0" applyFont="1" applyFill="1" applyBorder="1" applyAlignment="1" applyProtection="1">
      <alignment vertical="top"/>
      <protection hidden="1" locked="0"/>
    </xf>
    <xf numFmtId="0" fontId="58" fillId="33" borderId="0" xfId="0" applyFont="1" applyFill="1" applyBorder="1" applyAlignment="1" applyProtection="1">
      <alignment vertical="top" wrapText="1"/>
      <protection hidden="1" locked="0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0" xfId="0" applyNumberFormat="1" applyFont="1" applyFill="1" applyAlignment="1" applyProtection="1" quotePrefix="1">
      <alignment horizontal="right"/>
      <protection hidden="1" locked="0"/>
    </xf>
    <xf numFmtId="0" fontId="59" fillId="0" borderId="11" xfId="0" applyFont="1" applyBorder="1" applyAlignment="1" applyProtection="1">
      <alignment horizontal="left"/>
      <protection hidden="1" locked="0"/>
    </xf>
    <xf numFmtId="0" fontId="64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 applyProtection="1">
      <alignment/>
      <protection hidden="1" locked="0"/>
    </xf>
    <xf numFmtId="0" fontId="58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 applyProtection="1">
      <alignment horizontal="left" wrapText="1"/>
      <protection hidden="1"/>
    </xf>
    <xf numFmtId="0" fontId="65" fillId="0" borderId="11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9" fillId="33" borderId="10" xfId="0" applyFont="1" applyFill="1" applyBorder="1" applyAlignment="1" applyProtection="1">
      <alignment horizontal="left"/>
      <protection hidden="1"/>
    </xf>
    <xf numFmtId="2" fontId="66" fillId="33" borderId="12" xfId="0" applyNumberFormat="1" applyFont="1" applyFill="1" applyBorder="1" applyAlignment="1" applyProtection="1">
      <alignment horizontal="center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14" xfId="0" applyFont="1" applyFill="1" applyBorder="1" applyAlignment="1" applyProtection="1">
      <alignment horizontal="center" vertical="center" wrapText="1"/>
      <protection hidden="1"/>
    </xf>
    <xf numFmtId="0" fontId="65" fillId="33" borderId="15" xfId="0" applyFont="1" applyFill="1" applyBorder="1" applyAlignment="1" applyProtection="1">
      <alignment horizontal="center" vertical="center" wrapText="1"/>
      <protection hidden="1"/>
    </xf>
    <xf numFmtId="0" fontId="65" fillId="33" borderId="16" xfId="0" applyFont="1" applyFill="1" applyBorder="1" applyAlignment="1" applyProtection="1">
      <alignment horizontal="center" vertical="center" wrapText="1"/>
      <protection hidden="1"/>
    </xf>
    <xf numFmtId="49" fontId="58" fillId="33" borderId="17" xfId="0" applyNumberFormat="1" applyFont="1" applyFill="1" applyBorder="1" applyAlignment="1" applyProtection="1">
      <alignment horizontal="center" vertical="center"/>
      <protection hidden="1"/>
    </xf>
    <xf numFmtId="49" fontId="58" fillId="33" borderId="18" xfId="0" applyNumberFormat="1" applyFont="1" applyFill="1" applyBorder="1" applyAlignment="1" applyProtection="1">
      <alignment horizontal="center" vertical="center"/>
      <protection hidden="1"/>
    </xf>
    <xf numFmtId="49" fontId="58" fillId="33" borderId="19" xfId="0" applyNumberFormat="1" applyFont="1" applyFill="1" applyBorder="1" applyAlignment="1" applyProtection="1">
      <alignment horizontal="center" vertical="center"/>
      <protection hidden="1"/>
    </xf>
    <xf numFmtId="49" fontId="58" fillId="33" borderId="20" xfId="0" applyNumberFormat="1" applyFont="1" applyFill="1" applyBorder="1" applyAlignment="1" applyProtection="1">
      <alignment horizontal="center" vertical="center"/>
      <protection hidden="1"/>
    </xf>
    <xf numFmtId="49" fontId="58" fillId="33" borderId="0" xfId="0" applyNumberFormat="1" applyFont="1" applyFill="1" applyBorder="1" applyAlignment="1" applyProtection="1">
      <alignment horizontal="center" vertical="center"/>
      <protection hidden="1"/>
    </xf>
    <xf numFmtId="49" fontId="58" fillId="33" borderId="21" xfId="0" applyNumberFormat="1" applyFont="1" applyFill="1" applyBorder="1" applyAlignment="1" applyProtection="1">
      <alignment horizontal="center" vertical="center"/>
      <protection hidden="1"/>
    </xf>
    <xf numFmtId="49" fontId="58" fillId="33" borderId="22" xfId="0" applyNumberFormat="1" applyFont="1" applyFill="1" applyBorder="1" applyAlignment="1" applyProtection="1">
      <alignment horizontal="center" vertical="center"/>
      <protection hidden="1"/>
    </xf>
    <xf numFmtId="49" fontId="58" fillId="33" borderId="23" xfId="0" applyNumberFormat="1" applyFont="1" applyFill="1" applyBorder="1" applyAlignment="1" applyProtection="1">
      <alignment horizontal="center" vertical="center"/>
      <protection hidden="1"/>
    </xf>
    <xf numFmtId="49" fontId="58" fillId="33" borderId="24" xfId="0" applyNumberFormat="1" applyFont="1" applyFill="1" applyBorder="1" applyAlignment="1" applyProtection="1">
      <alignment horizontal="center" vertical="center"/>
      <protection hidden="1"/>
    </xf>
    <xf numFmtId="2" fontId="64" fillId="33" borderId="15" xfId="0" applyNumberFormat="1" applyFont="1" applyFill="1" applyBorder="1" applyAlignment="1" applyProtection="1">
      <alignment horizontal="center" vertical="center"/>
      <protection hidden="1"/>
    </xf>
    <xf numFmtId="2" fontId="64" fillId="33" borderId="25" xfId="0" applyNumberFormat="1" applyFont="1" applyFill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 applyProtection="1">
      <alignment horizontal="left"/>
      <protection hidden="1"/>
    </xf>
    <xf numFmtId="0" fontId="58" fillId="33" borderId="0" xfId="0" applyFont="1" applyFill="1" applyAlignment="1" applyProtection="1">
      <alignment horizontal="right"/>
      <protection hidden="1"/>
    </xf>
    <xf numFmtId="0" fontId="60" fillId="33" borderId="0" xfId="0" applyFont="1" applyFill="1" applyAlignment="1" applyProtection="1">
      <alignment horizontal="center" wrapText="1"/>
      <protection hidden="1"/>
    </xf>
    <xf numFmtId="0" fontId="67" fillId="0" borderId="0" xfId="0" applyFont="1" applyAlignment="1" applyProtection="1">
      <alignment horizontal="center" wrapText="1"/>
      <protection hidden="1"/>
    </xf>
    <xf numFmtId="2" fontId="65" fillId="33" borderId="15" xfId="0" applyNumberFormat="1" applyFont="1" applyFill="1" applyBorder="1" applyAlignment="1" applyProtection="1">
      <alignment horizontal="center" vertical="center"/>
      <protection hidden="1"/>
    </xf>
    <xf numFmtId="49" fontId="66" fillId="34" borderId="11" xfId="0" applyNumberFormat="1" applyFont="1" applyFill="1" applyBorder="1" applyAlignment="1" applyProtection="1">
      <alignment horizontal="right"/>
      <protection hidden="1" locked="0"/>
    </xf>
    <xf numFmtId="0" fontId="60" fillId="34" borderId="11" xfId="0" applyFont="1" applyFill="1" applyBorder="1" applyAlignment="1" applyProtection="1">
      <alignment vertical="top" wrapText="1"/>
      <protection hidden="1" locked="0"/>
    </xf>
    <xf numFmtId="0" fontId="68" fillId="33" borderId="15" xfId="0" applyFont="1" applyFill="1" applyBorder="1" applyAlignment="1" applyProtection="1">
      <alignment horizontal="justify" vertical="center" wrapText="1"/>
      <protection hidden="1"/>
    </xf>
    <xf numFmtId="0" fontId="66" fillId="34" borderId="11" xfId="0" applyFont="1" applyFill="1" applyBorder="1" applyAlignment="1" applyProtection="1">
      <alignment horizontal="center" vertical="top"/>
      <protection hidden="1" locked="0"/>
    </xf>
    <xf numFmtId="0" fontId="60" fillId="0" borderId="0" xfId="0" applyFont="1" applyFill="1" applyAlignment="1" applyProtection="1">
      <alignment vertical="top" wrapText="1"/>
      <protection hidden="1"/>
    </xf>
    <xf numFmtId="0" fontId="60" fillId="33" borderId="11" xfId="0" applyFont="1" applyFill="1" applyBorder="1" applyAlignment="1" applyProtection="1">
      <alignment horizontal="left" wrapText="1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0" borderId="11" xfId="0" applyFont="1" applyFill="1" applyBorder="1" applyAlignment="1" applyProtection="1">
      <alignment horizontal="left"/>
      <protection hidden="1"/>
    </xf>
    <xf numFmtId="0" fontId="69" fillId="33" borderId="11" xfId="0" applyFont="1" applyFill="1" applyBorder="1" applyAlignment="1" applyProtection="1" quotePrefix="1">
      <alignment/>
      <protection hidden="1" locked="0"/>
    </xf>
    <xf numFmtId="0" fontId="69" fillId="33" borderId="11" xfId="0" applyFont="1" applyFill="1" applyBorder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70" fillId="34" borderId="0" xfId="0" applyFont="1" applyFill="1" applyBorder="1" applyAlignment="1" applyProtection="1">
      <alignment vertical="top" wrapText="1"/>
      <protection hidden="1" locked="0"/>
    </xf>
    <xf numFmtId="0" fontId="71" fillId="0" borderId="18" xfId="0" applyFont="1" applyBorder="1" applyAlignment="1" applyProtection="1">
      <alignment horizontal="center" vertical="top"/>
      <protection hidden="1"/>
    </xf>
    <xf numFmtId="0" fontId="70" fillId="34" borderId="11" xfId="56" applyNumberFormat="1" applyFont="1" applyFill="1" applyBorder="1" applyAlignment="1" applyProtection="1">
      <alignment vertical="top" wrapText="1"/>
      <protection hidden="1" locked="0"/>
    </xf>
    <xf numFmtId="0" fontId="60" fillId="33" borderId="0" xfId="0" applyFont="1" applyFill="1" applyBorder="1" applyAlignment="1" applyProtection="1">
      <alignment vertical="top" wrapText="1"/>
      <protection hidden="1"/>
    </xf>
    <xf numFmtId="2" fontId="64" fillId="33" borderId="16" xfId="0" applyNumberFormat="1" applyFont="1" applyFill="1" applyBorder="1" applyAlignment="1" applyProtection="1">
      <alignment horizontal="center" vertical="center"/>
      <protection hidden="1"/>
    </xf>
    <xf numFmtId="2" fontId="64" fillId="33" borderId="26" xfId="0" applyNumberFormat="1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 locked="0"/>
    </xf>
    <xf numFmtId="0" fontId="60" fillId="33" borderId="11" xfId="0" applyFont="1" applyFill="1" applyBorder="1" applyAlignment="1" applyProtection="1">
      <alignment horizontal="center"/>
      <protection hidden="1" locked="0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64" fillId="33" borderId="27" xfId="0" applyFont="1" applyFill="1" applyBorder="1" applyAlignment="1" applyProtection="1">
      <alignment horizontal="center" vertical="center"/>
      <protection hidden="1"/>
    </xf>
    <xf numFmtId="0" fontId="64" fillId="33" borderId="18" xfId="0" applyFont="1" applyFill="1" applyBorder="1" applyAlignment="1" applyProtection="1">
      <alignment horizontal="center" vertical="center"/>
      <protection hidden="1"/>
    </xf>
    <xf numFmtId="0" fontId="64" fillId="33" borderId="19" xfId="0" applyFont="1" applyFill="1" applyBorder="1" applyAlignment="1" applyProtection="1">
      <alignment horizontal="center" vertical="center"/>
      <protection hidden="1"/>
    </xf>
    <xf numFmtId="0" fontId="64" fillId="33" borderId="28" xfId="0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Border="1" applyAlignment="1" applyProtection="1">
      <alignment horizontal="center" vertical="center"/>
      <protection hidden="1"/>
    </xf>
    <xf numFmtId="0" fontId="64" fillId="33" borderId="21" xfId="0" applyFont="1" applyFill="1" applyBorder="1" applyAlignment="1" applyProtection="1">
      <alignment horizontal="center" vertical="center"/>
      <protection hidden="1"/>
    </xf>
    <xf numFmtId="0" fontId="64" fillId="33" borderId="29" xfId="0" applyFont="1" applyFill="1" applyBorder="1" applyAlignment="1" applyProtection="1">
      <alignment horizontal="center" vertical="center"/>
      <protection hidden="1"/>
    </xf>
    <xf numFmtId="0" fontId="64" fillId="33" borderId="23" xfId="0" applyFont="1" applyFill="1" applyBorder="1" applyAlignment="1" applyProtection="1">
      <alignment horizontal="center" vertical="center"/>
      <protection hidden="1"/>
    </xf>
    <xf numFmtId="0" fontId="64" fillId="33" borderId="24" xfId="0" applyFont="1" applyFill="1" applyBorder="1" applyAlignment="1" applyProtection="1">
      <alignment horizontal="center" vertical="center"/>
      <protection hidden="1"/>
    </xf>
    <xf numFmtId="0" fontId="66" fillId="34" borderId="11" xfId="0" applyFont="1" applyFill="1" applyBorder="1" applyAlignment="1" applyProtection="1">
      <alignment horizontal="center"/>
      <protection hidden="1" locked="0"/>
    </xf>
    <xf numFmtId="0" fontId="60" fillId="34" borderId="11" xfId="0" applyFont="1" applyFill="1" applyBorder="1" applyAlignment="1" applyProtection="1">
      <alignment horizontal="left" wrapText="1"/>
      <protection hidden="1" locked="0"/>
    </xf>
    <xf numFmtId="0" fontId="69" fillId="33" borderId="0" xfId="0" applyFont="1" applyFill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right" wrapText="1"/>
      <protection hidden="1"/>
    </xf>
    <xf numFmtId="0" fontId="72" fillId="33" borderId="15" xfId="0" applyFont="1" applyFill="1" applyBorder="1" applyAlignment="1" applyProtection="1">
      <alignment horizontal="center" vertical="center"/>
      <protection hidden="1"/>
    </xf>
    <xf numFmtId="0" fontId="58" fillId="33" borderId="27" xfId="0" applyFont="1" applyFill="1" applyBorder="1" applyAlignment="1" applyProtection="1">
      <alignment horizontal="left" vertical="top" wrapText="1"/>
      <protection hidden="1"/>
    </xf>
    <xf numFmtId="0" fontId="58" fillId="33" borderId="18" xfId="0" applyFont="1" applyFill="1" applyBorder="1" applyAlignment="1" applyProtection="1">
      <alignment horizontal="left" vertical="top" wrapText="1"/>
      <protection hidden="1"/>
    </xf>
    <xf numFmtId="0" fontId="58" fillId="33" borderId="19" xfId="0" applyFont="1" applyFill="1" applyBorder="1" applyAlignment="1" applyProtection="1">
      <alignment horizontal="left" vertical="top" wrapText="1"/>
      <protection hidden="1"/>
    </xf>
    <xf numFmtId="0" fontId="58" fillId="33" borderId="28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21" xfId="0" applyFont="1" applyFill="1" applyBorder="1" applyAlignment="1" applyProtection="1">
      <alignment horizontal="left" vertical="top" wrapText="1"/>
      <protection hidden="1"/>
    </xf>
    <xf numFmtId="0" fontId="58" fillId="33" borderId="29" xfId="0" applyFont="1" applyFill="1" applyBorder="1" applyAlignment="1" applyProtection="1">
      <alignment horizontal="left" vertical="top" wrapText="1"/>
      <protection hidden="1"/>
    </xf>
    <xf numFmtId="0" fontId="58" fillId="33" borderId="23" xfId="0" applyFont="1" applyFill="1" applyBorder="1" applyAlignment="1" applyProtection="1">
      <alignment horizontal="left" vertical="top" wrapText="1"/>
      <protection hidden="1"/>
    </xf>
    <xf numFmtId="0" fontId="58" fillId="33" borderId="24" xfId="0" applyFont="1" applyFill="1" applyBorder="1" applyAlignment="1" applyProtection="1">
      <alignment horizontal="left" vertical="top" wrapText="1"/>
      <protection hidden="1"/>
    </xf>
    <xf numFmtId="0" fontId="60" fillId="34" borderId="0" xfId="0" applyFont="1" applyFill="1" applyBorder="1" applyAlignment="1" applyProtection="1">
      <alignment horizontal="left" wrapText="1"/>
      <protection hidden="1" locked="0"/>
    </xf>
    <xf numFmtId="0" fontId="59" fillId="33" borderId="11" xfId="0" applyFont="1" applyFill="1" applyBorder="1" applyAlignment="1" applyProtection="1">
      <alignment horizontal="center" wrapText="1"/>
      <protection hidden="1"/>
    </xf>
    <xf numFmtId="0" fontId="69" fillId="33" borderId="11" xfId="0" applyFont="1" applyFill="1" applyBorder="1" applyAlignment="1" applyProtection="1">
      <alignment horizontal="left"/>
      <protection hidden="1"/>
    </xf>
    <xf numFmtId="0" fontId="59" fillId="0" borderId="11" xfId="0" applyFont="1" applyFill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center" vertical="top"/>
      <protection hidden="1"/>
    </xf>
    <xf numFmtId="0" fontId="65" fillId="33" borderId="30" xfId="0" applyFont="1" applyFill="1" applyBorder="1" applyAlignment="1" applyProtection="1">
      <alignment horizontal="center" vertical="center" wrapText="1"/>
      <protection hidden="1"/>
    </xf>
    <xf numFmtId="0" fontId="65" fillId="33" borderId="31" xfId="0" applyFont="1" applyFill="1" applyBorder="1" applyAlignment="1" applyProtection="1">
      <alignment horizontal="center" vertical="center" wrapText="1"/>
      <protection hidden="1"/>
    </xf>
    <xf numFmtId="0" fontId="65" fillId="33" borderId="32" xfId="0" applyFont="1" applyFill="1" applyBorder="1" applyAlignment="1" applyProtection="1">
      <alignment horizontal="center" vertical="center" wrapText="1"/>
      <protection hidden="1"/>
    </xf>
    <xf numFmtId="0" fontId="65" fillId="33" borderId="28" xfId="0" applyFont="1" applyFill="1" applyBorder="1" applyAlignment="1" applyProtection="1">
      <alignment horizontal="center" vertical="center" wrapText="1"/>
      <protection hidden="1"/>
    </xf>
    <xf numFmtId="0" fontId="65" fillId="33" borderId="0" xfId="0" applyFont="1" applyFill="1" applyBorder="1" applyAlignment="1" applyProtection="1">
      <alignment horizontal="center" vertical="center" wrapText="1"/>
      <protection hidden="1"/>
    </xf>
    <xf numFmtId="0" fontId="65" fillId="33" borderId="21" xfId="0" applyFont="1" applyFill="1" applyBorder="1" applyAlignment="1" applyProtection="1">
      <alignment horizontal="center" vertical="center" wrapText="1"/>
      <protection hidden="1"/>
    </xf>
    <xf numFmtId="0" fontId="65" fillId="33" borderId="33" xfId="0" applyFont="1" applyFill="1" applyBorder="1" applyAlignment="1" applyProtection="1">
      <alignment horizontal="center" vertical="center" wrapText="1"/>
      <protection hidden="1"/>
    </xf>
    <xf numFmtId="0" fontId="65" fillId="33" borderId="11" xfId="0" applyFont="1" applyFill="1" applyBorder="1" applyAlignment="1" applyProtection="1">
      <alignment horizontal="center" vertical="center" wrapText="1"/>
      <protection hidden="1"/>
    </xf>
    <xf numFmtId="0" fontId="65" fillId="33" borderId="34" xfId="0" applyFont="1" applyFill="1" applyBorder="1" applyAlignment="1" applyProtection="1">
      <alignment horizontal="center" vertical="center" wrapText="1"/>
      <protection hidden="1"/>
    </xf>
    <xf numFmtId="0" fontId="60" fillId="33" borderId="11" xfId="0" applyFont="1" applyFill="1" applyBorder="1" applyAlignment="1" applyProtection="1">
      <alignment horizontal="center"/>
      <protection hidden="1"/>
    </xf>
    <xf numFmtId="49" fontId="59" fillId="34" borderId="11" xfId="0" applyNumberFormat="1" applyFont="1" applyFill="1" applyBorder="1" applyAlignment="1" applyProtection="1">
      <alignment horizontal="center"/>
      <protection hidden="1" locked="0"/>
    </xf>
    <xf numFmtId="0" fontId="59" fillId="33" borderId="11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justify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8" fillId="0" borderId="0" xfId="0" applyFont="1" applyFill="1" applyAlignment="1" applyProtection="1">
      <alignment horizontal="left" vertical="top" wrapText="1"/>
      <protection hidden="1" locked="0"/>
    </xf>
    <xf numFmtId="0" fontId="64" fillId="34" borderId="0" xfId="0" applyFont="1" applyFill="1" applyBorder="1" applyAlignment="1" applyProtection="1">
      <alignment horizontal="left" vertical="top" wrapText="1"/>
      <protection hidden="1" locked="0"/>
    </xf>
    <xf numFmtId="0" fontId="60" fillId="33" borderId="0" xfId="0" applyFont="1" applyFill="1" applyAlignment="1" applyProtection="1">
      <alignment vertical="top" wrapText="1"/>
      <protection hidden="1"/>
    </xf>
    <xf numFmtId="0" fontId="67" fillId="0" borderId="0" xfId="0" applyFont="1" applyAlignment="1" applyProtection="1">
      <alignment vertical="top" wrapText="1"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59" fillId="0" borderId="11" xfId="0" applyFont="1" applyFill="1" applyBorder="1" applyAlignment="1" applyProtection="1">
      <alignment horizontal="right"/>
      <protection hidden="1"/>
    </xf>
    <xf numFmtId="0" fontId="68" fillId="33" borderId="11" xfId="0" applyFont="1" applyFill="1" applyBorder="1" applyAlignment="1" applyProtection="1">
      <alignment horizontal="right" wrapText="1"/>
      <protection hidden="1"/>
    </xf>
    <xf numFmtId="0" fontId="58" fillId="0" borderId="11" xfId="0" applyFont="1" applyBorder="1" applyAlignment="1" applyProtection="1">
      <alignment horizontal="center"/>
      <protection hidden="1"/>
    </xf>
    <xf numFmtId="0" fontId="64" fillId="33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30" xfId="0" applyFont="1" applyFill="1" applyBorder="1" applyAlignment="1" applyProtection="1">
      <alignment horizontal="center" vertical="center"/>
      <protection hidden="1"/>
    </xf>
    <xf numFmtId="0" fontId="65" fillId="33" borderId="31" xfId="0" applyFont="1" applyFill="1" applyBorder="1" applyAlignment="1" applyProtection="1">
      <alignment horizontal="center" vertical="center"/>
      <protection hidden="1"/>
    </xf>
    <xf numFmtId="0" fontId="65" fillId="33" borderId="32" xfId="0" applyFont="1" applyFill="1" applyBorder="1" applyAlignment="1" applyProtection="1">
      <alignment horizontal="center" vertical="center"/>
      <protection hidden="1"/>
    </xf>
    <xf numFmtId="0" fontId="65" fillId="33" borderId="28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21" xfId="0" applyFont="1" applyFill="1" applyBorder="1" applyAlignment="1" applyProtection="1">
      <alignment horizontal="center" vertical="center"/>
      <protection hidden="1"/>
    </xf>
    <xf numFmtId="0" fontId="65" fillId="33" borderId="33" xfId="0" applyFont="1" applyFill="1" applyBorder="1" applyAlignment="1" applyProtection="1">
      <alignment horizontal="center" vertical="center"/>
      <protection hidden="1"/>
    </xf>
    <xf numFmtId="0" fontId="65" fillId="33" borderId="11" xfId="0" applyFont="1" applyFill="1" applyBorder="1" applyAlignment="1" applyProtection="1">
      <alignment horizontal="center" vertical="center"/>
      <protection hidden="1"/>
    </xf>
    <xf numFmtId="0" fontId="65" fillId="33" borderId="34" xfId="0" applyFont="1" applyFill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2" fillId="34" borderId="15" xfId="0" applyFont="1" applyFill="1" applyBorder="1" applyAlignment="1" applyProtection="1">
      <alignment horizontal="center" vertical="center"/>
      <protection hidden="1" locked="0"/>
    </xf>
    <xf numFmtId="0" fontId="66" fillId="33" borderId="0" xfId="0" applyFont="1" applyFill="1" applyBorder="1" applyAlignment="1" applyProtection="1">
      <alignment horizontal="right"/>
      <protection hidden="1"/>
    </xf>
    <xf numFmtId="0" fontId="58" fillId="33" borderId="11" xfId="0" applyFont="1" applyFill="1" applyBorder="1" applyAlignment="1" applyProtection="1">
      <alignment horizontal="center" wrapText="1"/>
      <protection hidden="1"/>
    </xf>
    <xf numFmtId="0" fontId="65" fillId="33" borderId="35" xfId="0" applyFont="1" applyFill="1" applyBorder="1" applyAlignment="1" applyProtection="1">
      <alignment horizontal="center" vertical="center" wrapText="1"/>
      <protection hidden="1"/>
    </xf>
    <xf numFmtId="0" fontId="65" fillId="33" borderId="20" xfId="0" applyFont="1" applyFill="1" applyBorder="1" applyAlignment="1" applyProtection="1">
      <alignment horizontal="center" vertical="center" wrapText="1"/>
      <protection hidden="1"/>
    </xf>
    <xf numFmtId="0" fontId="65" fillId="33" borderId="3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0" customWidth="1"/>
    <col min="11" max="11" width="5.57421875" style="20" bestFit="1" customWidth="1"/>
    <col min="12" max="12" width="3.28125" style="20" bestFit="1" customWidth="1"/>
    <col min="13" max="14" width="2.28125" style="20" customWidth="1"/>
    <col min="15" max="15" width="2.00390625" style="20" customWidth="1"/>
    <col min="16" max="18" width="2.28125" style="20" customWidth="1"/>
    <col min="19" max="20" width="2.28125" style="29" customWidth="1"/>
    <col min="21" max="22" width="2.28125" style="20" customWidth="1"/>
    <col min="23" max="23" width="1.28515625" style="20" customWidth="1"/>
    <col min="24" max="26" width="2.28125" style="20" customWidth="1"/>
    <col min="27" max="27" width="3.421875" style="20" customWidth="1"/>
    <col min="28" max="28" width="2.28125" style="20" customWidth="1"/>
    <col min="29" max="29" width="1.421875" style="20" customWidth="1"/>
    <col min="30" max="30" width="2.28125" style="20" customWidth="1"/>
    <col min="31" max="31" width="2.8515625" style="20" customWidth="1"/>
    <col min="32" max="32" width="2.421875" style="20" customWidth="1"/>
    <col min="33" max="33" width="2.28125" style="20" customWidth="1"/>
    <col min="34" max="34" width="1.7109375" style="20" customWidth="1"/>
    <col min="35" max="35" width="3.421875" style="20" customWidth="1"/>
    <col min="36" max="36" width="3.00390625" style="20" customWidth="1"/>
    <col min="37" max="38" width="2.28125" style="20" customWidth="1"/>
    <col min="39" max="39" width="2.28125" style="24" customWidth="1"/>
    <col min="40" max="40" width="6.00390625" style="20" bestFit="1" customWidth="1"/>
    <col min="41" max="16384" width="2.28125" style="20" customWidth="1"/>
  </cols>
  <sheetData>
    <row r="1" spans="1:39" ht="15" customHeight="1">
      <c r="A1" s="37"/>
      <c r="B1" s="37"/>
      <c r="C1" s="37"/>
      <c r="D1" s="37"/>
      <c r="E1" s="37"/>
      <c r="F1" s="37"/>
      <c r="G1" s="166" t="s">
        <v>51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13"/>
      <c r="W1" s="113"/>
      <c r="X1" s="113"/>
      <c r="Y1" s="113"/>
      <c r="Z1" s="113"/>
      <c r="AA1" s="113"/>
      <c r="AB1" s="113"/>
      <c r="AC1" s="113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4.75" customHeight="1">
      <c r="A2" s="80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6.5" customHeight="1">
      <c r="A3" s="90" t="s">
        <v>63</v>
      </c>
      <c r="B3" s="90"/>
      <c r="C3" s="90"/>
      <c r="D3" s="90"/>
      <c r="E3" s="90"/>
      <c r="F3" s="90"/>
      <c r="G3" s="90"/>
      <c r="H3" s="9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2"/>
      <c r="AC3" s="22"/>
      <c r="AD3" s="83"/>
      <c r="AE3" s="83"/>
      <c r="AF3" s="83"/>
      <c r="AG3" s="83"/>
      <c r="AH3" s="83"/>
      <c r="AI3" s="83"/>
      <c r="AJ3" s="91" t="s">
        <v>57</v>
      </c>
      <c r="AK3" s="92"/>
      <c r="AL3" s="92"/>
      <c r="AM3" s="21"/>
    </row>
    <row r="4" spans="1:39" ht="27" customHeight="1">
      <c r="A4" s="87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21"/>
    </row>
    <row r="5" spans="1:39" ht="27" customHeight="1">
      <c r="A5" s="97" t="s">
        <v>64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21"/>
    </row>
    <row r="6" spans="1:39" ht="15" customHeight="1">
      <c r="A6" s="93" t="str">
        <f>VLOOKUP($A$5,$A$94:$C$96,2,0)</f>
        <v>действующего на основании доверенности от 20.03.2024  № 25-03/2024 с одной стороны, и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21"/>
    </row>
    <row r="7" spans="1:39" ht="24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21"/>
    </row>
    <row r="8" spans="1:39" ht="9" customHeight="1">
      <c r="A8" s="95" t="s">
        <v>59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21"/>
    </row>
    <row r="9" spans="1:39" ht="13.5" customHeight="1">
      <c r="A9" s="148" t="s">
        <v>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21"/>
    </row>
    <row r="10" spans="1:39" s="23" customFormat="1" ht="26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21"/>
    </row>
    <row r="11" spans="1:39" s="23" customFormat="1" ht="10.5" customHeight="1">
      <c r="A11" s="95" t="s">
        <v>60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21"/>
    </row>
    <row r="12" spans="1:39" s="23" customFormat="1" ht="17.25" customHeight="1">
      <c r="A12" s="97" t="s">
        <v>29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21"/>
    </row>
    <row r="13" spans="1:39" s="23" customFormat="1" ht="8.25" customHeight="1">
      <c r="A13" s="164" t="s">
        <v>32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21"/>
    </row>
    <row r="14" spans="1:39" s="32" customFormat="1" ht="30" customHeight="1">
      <c r="A14" s="89" t="s">
        <v>70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41"/>
    </row>
    <row r="15" spans="1:39" s="23" customFormat="1" ht="28.5" customHeight="1">
      <c r="A15" s="89" t="s">
        <v>19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21"/>
    </row>
    <row r="16" spans="1:39" s="23" customFormat="1" ht="1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86">
        <v>1</v>
      </c>
      <c r="N16" s="86"/>
      <c r="O16" s="43" t="s">
        <v>18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21"/>
    </row>
    <row r="17" spans="1:39" s="23" customFormat="1" ht="14.25" customHeight="1">
      <c r="A17" s="150" t="s">
        <v>53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1:39" s="23" customFormat="1" ht="14.25" customHeight="1">
      <c r="A18" s="88" t="s">
        <v>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18"/>
    </row>
    <row r="19" spans="1:39" s="23" customFormat="1" ht="42" customHeight="1">
      <c r="A19" s="65" t="s">
        <v>20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 t="s">
        <v>21</v>
      </c>
      <c r="S19" s="65"/>
      <c r="T19" s="65"/>
      <c r="U19" s="65" t="s">
        <v>42</v>
      </c>
      <c r="V19" s="65"/>
      <c r="W19" s="65"/>
      <c r="X19" s="65"/>
      <c r="Y19" s="65"/>
      <c r="Z19" s="65" t="s">
        <v>43</v>
      </c>
      <c r="AA19" s="65"/>
      <c r="AB19" s="65"/>
      <c r="AC19" s="65"/>
      <c r="AD19" s="65"/>
      <c r="AE19" s="65" t="s">
        <v>44</v>
      </c>
      <c r="AF19" s="65"/>
      <c r="AG19" s="65"/>
      <c r="AH19" s="65"/>
      <c r="AI19" s="65" t="s">
        <v>41</v>
      </c>
      <c r="AJ19" s="65"/>
      <c r="AK19" s="65"/>
      <c r="AL19" s="65"/>
      <c r="AM19" s="14"/>
    </row>
    <row r="20" spans="1:39" s="23" customFormat="1" ht="45" customHeight="1">
      <c r="A20" s="85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17">
        <f>M16</f>
        <v>1</v>
      </c>
      <c r="S20" s="117"/>
      <c r="T20" s="117"/>
      <c r="U20" s="82">
        <v>15.26</v>
      </c>
      <c r="V20" s="82"/>
      <c r="W20" s="82"/>
      <c r="X20" s="82"/>
      <c r="Y20" s="82"/>
      <c r="Z20" s="82">
        <f>R20*U20</f>
        <v>15.26</v>
      </c>
      <c r="AA20" s="82"/>
      <c r="AB20" s="82"/>
      <c r="AC20" s="82"/>
      <c r="AD20" s="82"/>
      <c r="AE20" s="82">
        <f>ROUND(Z20*0.2,2)</f>
        <v>3.05</v>
      </c>
      <c r="AF20" s="82"/>
      <c r="AG20" s="82"/>
      <c r="AH20" s="82"/>
      <c r="AI20" s="82">
        <f>Z20+AE20</f>
        <v>18.31</v>
      </c>
      <c r="AJ20" s="82"/>
      <c r="AK20" s="82"/>
      <c r="AL20" s="82"/>
      <c r="AM20" s="14"/>
    </row>
    <row r="21" spans="1:39" s="23" customFormat="1" ht="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</row>
    <row r="22" spans="1:39" s="23" customFormat="1" ht="15">
      <c r="A22" s="116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29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Восемнадцать рублей 31 копейка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8" t="s">
        <v>22</v>
      </c>
      <c r="AM22" s="18"/>
    </row>
    <row r="23" spans="1:39" s="23" customFormat="1" ht="15">
      <c r="A23" s="116" t="s">
        <v>24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29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Три рубля 05 копеек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8"/>
      <c r="AM23" s="18"/>
    </row>
    <row r="24" spans="1:39" s="23" customFormat="1" ht="30" customHeight="1">
      <c r="A24" s="89" t="s">
        <v>54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1:39" s="23" customFormat="1" ht="43.5" customHeight="1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 t="s">
        <v>21</v>
      </c>
      <c r="S25" s="65"/>
      <c r="T25" s="65"/>
      <c r="U25" s="65" t="s">
        <v>42</v>
      </c>
      <c r="V25" s="65"/>
      <c r="W25" s="65"/>
      <c r="X25" s="65"/>
      <c r="Y25" s="65"/>
      <c r="Z25" s="65" t="s">
        <v>43</v>
      </c>
      <c r="AA25" s="65"/>
      <c r="AB25" s="65"/>
      <c r="AC25" s="65"/>
      <c r="AD25" s="65"/>
      <c r="AE25" s="65" t="s">
        <v>44</v>
      </c>
      <c r="AF25" s="65"/>
      <c r="AG25" s="65"/>
      <c r="AH25" s="65"/>
      <c r="AI25" s="65" t="s">
        <v>41</v>
      </c>
      <c r="AJ25" s="65"/>
      <c r="AK25" s="65"/>
      <c r="AL25" s="65"/>
      <c r="AM25" s="14"/>
    </row>
    <row r="26" spans="1:39" s="23" customFormat="1" ht="45.75" customHeight="1">
      <c r="A26" s="85" t="s">
        <v>34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165">
        <v>1</v>
      </c>
      <c r="S26" s="165"/>
      <c r="T26" s="165"/>
      <c r="U26" s="82">
        <v>15.26</v>
      </c>
      <c r="V26" s="82"/>
      <c r="W26" s="82"/>
      <c r="X26" s="82"/>
      <c r="Y26" s="82"/>
      <c r="Z26" s="82">
        <f>R26*U26</f>
        <v>15.26</v>
      </c>
      <c r="AA26" s="82"/>
      <c r="AB26" s="82"/>
      <c r="AC26" s="82"/>
      <c r="AD26" s="82"/>
      <c r="AE26" s="82">
        <f>ROUND(Z26*0.2,2)</f>
        <v>3.05</v>
      </c>
      <c r="AF26" s="82"/>
      <c r="AG26" s="82"/>
      <c r="AH26" s="82"/>
      <c r="AI26" s="82">
        <f>Z26+AE26</f>
        <v>18.31</v>
      </c>
      <c r="AJ26" s="82"/>
      <c r="AK26" s="82"/>
      <c r="AL26" s="82"/>
      <c r="AM26" s="46"/>
    </row>
    <row r="27" spans="1:39" s="23" customFormat="1" ht="7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46"/>
    </row>
    <row r="28" spans="1:39" s="23" customFormat="1" ht="15">
      <c r="A28" s="116" t="s">
        <v>23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29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Восемнадцать рублей 31 копейка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8" t="s">
        <v>22</v>
      </c>
      <c r="AM28" s="18"/>
    </row>
    <row r="29" spans="1:39" s="23" customFormat="1" ht="15">
      <c r="A29" s="116" t="s">
        <v>24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29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Три рубля 05 копеек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8"/>
      <c r="AM29" s="18"/>
    </row>
    <row r="30" spans="1:39" s="32" customFormat="1" ht="54" customHeight="1">
      <c r="A30" s="89" t="s">
        <v>55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 ht="12" customHeight="1">
      <c r="A31" s="115" t="s">
        <v>61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 t="s">
        <v>62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8"/>
    </row>
    <row r="32" spans="1:39" ht="6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5.7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25"/>
      <c r="S33" s="21"/>
      <c r="T33" s="89" t="str">
        <f>VLOOKUP($A$5,$A$94:$C$95,3,0)</f>
        <v>Заместитель начальника Мозырского 
межрайонного отдела Гомельского 
областного управления Госпромнадзора
___________________________ А.Н.Воробьёв
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21"/>
    </row>
    <row r="34" spans="1:39" ht="1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21"/>
      <c r="S34" s="21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21"/>
    </row>
    <row r="35" spans="1:39" ht="8.25" customHeight="1">
      <c r="A35" s="21"/>
      <c r="B35" s="36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21"/>
    </row>
    <row r="36" spans="1:39" ht="21.75" customHeight="1">
      <c r="A36" s="101"/>
      <c r="B36" s="101"/>
      <c r="C36" s="101"/>
      <c r="D36" s="101"/>
      <c r="E36" s="101"/>
      <c r="F36" s="101"/>
      <c r="G36" s="101"/>
      <c r="H36" s="21"/>
      <c r="I36" s="21"/>
      <c r="J36" s="21"/>
      <c r="K36" s="114"/>
      <c r="L36" s="114"/>
      <c r="M36" s="114"/>
      <c r="N36" s="114"/>
      <c r="O36" s="114"/>
      <c r="P36" s="114"/>
      <c r="Q36" s="114"/>
      <c r="R36" s="114"/>
      <c r="S36" s="21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21"/>
    </row>
    <row r="37" spans="1:39" s="27" customFormat="1" ht="10.5">
      <c r="A37" s="26"/>
      <c r="B37" s="26"/>
      <c r="C37" s="36" t="s">
        <v>9</v>
      </c>
      <c r="D37" s="26"/>
      <c r="E37" s="26"/>
      <c r="F37" s="26"/>
      <c r="G37" s="26"/>
      <c r="H37" s="26"/>
      <c r="I37" s="26"/>
      <c r="J37" s="26"/>
      <c r="K37" s="26"/>
      <c r="L37" s="26" t="s">
        <v>26</v>
      </c>
      <c r="M37" s="26"/>
      <c r="N37" s="36"/>
      <c r="O37" s="26"/>
      <c r="P37" s="26"/>
      <c r="Q37" s="26"/>
      <c r="R37" s="26"/>
      <c r="S37" s="26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26"/>
    </row>
    <row r="38" spans="1:39" ht="15">
      <c r="A38" s="101"/>
      <c r="B38" s="101"/>
      <c r="C38" s="101"/>
      <c r="D38" s="101"/>
      <c r="E38" s="101"/>
      <c r="F38" s="101"/>
      <c r="G38" s="101"/>
      <c r="H38" s="101"/>
      <c r="I38" s="101"/>
      <c r="J38" s="45" t="s">
        <v>57</v>
      </c>
      <c r="K38" s="21"/>
      <c r="L38" s="21"/>
      <c r="M38" s="21"/>
      <c r="N38" s="21"/>
      <c r="O38" s="21"/>
      <c r="P38" s="21"/>
      <c r="Q38" s="21"/>
      <c r="R38" s="21"/>
      <c r="S38" s="21"/>
      <c r="T38" s="141"/>
      <c r="U38" s="141"/>
      <c r="V38" s="141"/>
      <c r="W38" s="141"/>
      <c r="X38" s="141"/>
      <c r="Y38" s="141"/>
      <c r="Z38" s="141"/>
      <c r="AA38" s="141"/>
      <c r="AB38" s="141"/>
      <c r="AC38" s="44" t="s">
        <v>57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21"/>
    </row>
    <row r="39" spans="1:39" ht="15">
      <c r="A39" s="36" t="s">
        <v>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 t="s">
        <v>10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1"/>
    </row>
    <row r="40" spans="1:38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" customHeight="1">
      <c r="A41" s="145" t="s">
        <v>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4"/>
      <c r="S41" s="28"/>
      <c r="T41" s="28"/>
      <c r="U41" s="24"/>
      <c r="V41" s="100" t="s">
        <v>1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ht="1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4"/>
      <c r="S42" s="28"/>
      <c r="T42" s="28"/>
      <c r="U42" s="24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1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24"/>
      <c r="S43" s="28"/>
      <c r="T43" s="28"/>
      <c r="U43" s="24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</row>
    <row r="44" spans="1:38" ht="1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4"/>
      <c r="S44" s="28"/>
      <c r="T44" s="28"/>
      <c r="U44" s="24"/>
      <c r="V44" s="50" t="s">
        <v>27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24"/>
      <c r="S45" s="28"/>
      <c r="T45" s="28"/>
      <c r="U45" s="24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ht="1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24"/>
      <c r="S46" s="28"/>
      <c r="T46" s="28"/>
      <c r="U46" s="24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38" ht="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24"/>
      <c r="S47" s="28"/>
      <c r="T47" s="28"/>
      <c r="U47" s="24"/>
      <c r="V47" s="154" t="s">
        <v>30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</row>
    <row r="48" spans="1:38" ht="33.7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24"/>
      <c r="S48" s="28"/>
      <c r="T48" s="28"/>
      <c r="U48" s="24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</row>
    <row r="49" spans="1:38" ht="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24"/>
      <c r="S49" s="28"/>
      <c r="T49" s="28"/>
      <c r="U49" s="24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</row>
    <row r="50" spans="1:38" ht="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24"/>
      <c r="S50" s="28"/>
      <c r="T50" s="28"/>
      <c r="U50" s="24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</row>
    <row r="51" spans="1:38" ht="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24"/>
      <c r="S51" s="28"/>
      <c r="T51" s="28"/>
      <c r="U51" s="24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</row>
    <row r="52" spans="1:38" ht="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24"/>
      <c r="S52" s="28"/>
      <c r="T52" s="28"/>
      <c r="U52" s="24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3" spans="1:38" ht="1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24"/>
      <c r="S53" s="28"/>
      <c r="T53" s="28"/>
      <c r="U53" s="24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</row>
    <row r="54" spans="1:38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4"/>
      <c r="S54" s="28"/>
      <c r="T54" s="28"/>
      <c r="U54" s="24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</row>
    <row r="55" spans="1:38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31" t="s">
        <v>2</v>
      </c>
      <c r="O56" s="131"/>
      <c r="P56" s="131"/>
      <c r="Q56" s="131"/>
      <c r="R56" s="131"/>
      <c r="S56" s="143">
        <f>V1</f>
        <v>0</v>
      </c>
      <c r="T56" s="143"/>
      <c r="U56" s="143"/>
      <c r="V56" s="143"/>
      <c r="W56" s="143"/>
      <c r="X56" s="143"/>
      <c r="Y56" s="143"/>
      <c r="Z56" s="14"/>
      <c r="AA56" s="14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4"/>
      <c r="N57" s="16" t="s">
        <v>3</v>
      </c>
      <c r="O57" s="14"/>
      <c r="P57" s="14"/>
      <c r="Q57" s="14"/>
      <c r="R57" s="14"/>
      <c r="S57" s="15"/>
      <c r="T57" s="15"/>
      <c r="U57" s="14"/>
      <c r="V57" s="14"/>
      <c r="W57" s="14"/>
      <c r="X57" s="14"/>
      <c r="Y57" s="14"/>
      <c r="Z57" s="14"/>
      <c r="AA57" s="1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M58" s="47"/>
      <c r="N58" s="24"/>
      <c r="P58" s="46"/>
      <c r="Q58" s="46"/>
      <c r="R58" s="46"/>
      <c r="S58" s="48"/>
      <c r="T58" s="48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5">
      <c r="A59" s="53"/>
      <c r="B59" s="79" t="s">
        <v>36</v>
      </c>
      <c r="C59" s="79"/>
      <c r="D59" s="79"/>
      <c r="E59" s="79"/>
      <c r="F59" s="79"/>
      <c r="G59" s="79"/>
      <c r="H59" s="79"/>
      <c r="I59" s="79"/>
      <c r="J59" s="79"/>
      <c r="K59" s="79"/>
      <c r="L59" s="128">
        <f>V1</f>
        <v>0</v>
      </c>
      <c r="M59" s="128"/>
      <c r="N59" s="128"/>
      <c r="O59" s="128"/>
      <c r="P59" s="128"/>
      <c r="Q59" s="128"/>
      <c r="R59" s="128"/>
      <c r="S59" s="128"/>
      <c r="T59" s="128"/>
      <c r="U59" s="14" t="s">
        <v>5</v>
      </c>
      <c r="V59" s="14"/>
      <c r="W59" s="142"/>
      <c r="X59" s="142"/>
      <c r="Y59" s="142"/>
      <c r="Z59" s="142"/>
      <c r="AA59" s="142"/>
      <c r="AB59" s="142"/>
      <c r="AC59" s="54" t="str">
        <f>AJ3</f>
        <v>2024 г.</v>
      </c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25.5" customHeight="1">
      <c r="A60" s="16" t="s">
        <v>4</v>
      </c>
      <c r="B60" s="130"/>
      <c r="C60" s="130"/>
      <c r="D60" s="16" t="s">
        <v>4</v>
      </c>
      <c r="E60" s="151"/>
      <c r="F60" s="151"/>
      <c r="G60" s="151"/>
      <c r="H60" s="151"/>
      <c r="I60" s="151"/>
      <c r="J60" s="151"/>
      <c r="K60" s="151"/>
      <c r="L60" s="40" t="s">
        <v>57</v>
      </c>
      <c r="M60" s="14"/>
      <c r="N60" s="14"/>
      <c r="O60" s="39"/>
      <c r="P60" s="39"/>
      <c r="Q60" s="39"/>
      <c r="R60" s="39"/>
      <c r="S60" s="39"/>
      <c r="T60" s="39"/>
      <c r="U60" s="14"/>
      <c r="V60" s="14"/>
      <c r="W60" s="31"/>
      <c r="X60" s="31"/>
      <c r="Y60" s="31"/>
      <c r="Z60" s="31"/>
      <c r="AA60" s="31"/>
      <c r="AB60" s="31"/>
      <c r="AC60" s="31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33" customHeight="1">
      <c r="A61" s="144" t="s">
        <v>46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</row>
    <row r="62" spans="1:38" ht="4.5" customHeight="1" thickBo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15" customHeight="1">
      <c r="A63" s="168" t="s">
        <v>38</v>
      </c>
      <c r="B63" s="133"/>
      <c r="C63" s="134"/>
      <c r="D63" s="155" t="s">
        <v>6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7"/>
      <c r="X63" s="132" t="s">
        <v>7</v>
      </c>
      <c r="Y63" s="133"/>
      <c r="Z63" s="134"/>
      <c r="AA63" s="63" t="s">
        <v>45</v>
      </c>
      <c r="AB63" s="63"/>
      <c r="AC63" s="63"/>
      <c r="AD63" s="63" t="s">
        <v>39</v>
      </c>
      <c r="AE63" s="63"/>
      <c r="AF63" s="63"/>
      <c r="AG63" s="63" t="s">
        <v>40</v>
      </c>
      <c r="AH63" s="63"/>
      <c r="AI63" s="63"/>
      <c r="AJ63" s="63" t="s">
        <v>41</v>
      </c>
      <c r="AK63" s="63"/>
      <c r="AL63" s="64"/>
    </row>
    <row r="64" spans="1:38" ht="15">
      <c r="A64" s="169"/>
      <c r="B64" s="136"/>
      <c r="C64" s="137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60"/>
      <c r="X64" s="135"/>
      <c r="Y64" s="136"/>
      <c r="Z64" s="137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6"/>
    </row>
    <row r="65" spans="1:38" ht="15">
      <c r="A65" s="169"/>
      <c r="B65" s="136"/>
      <c r="C65" s="137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60"/>
      <c r="X65" s="135"/>
      <c r="Y65" s="136"/>
      <c r="Z65" s="137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6"/>
    </row>
    <row r="66" spans="1:38" ht="15">
      <c r="A66" s="170"/>
      <c r="B66" s="139"/>
      <c r="C66" s="140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3"/>
      <c r="X66" s="138"/>
      <c r="Y66" s="139"/>
      <c r="Z66" s="140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</row>
    <row r="67" spans="1:38" ht="15" customHeight="1">
      <c r="A67" s="67" t="s">
        <v>33</v>
      </c>
      <c r="B67" s="68"/>
      <c r="C67" s="69"/>
      <c r="D67" s="118" t="s">
        <v>35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20"/>
      <c r="X67" s="104">
        <f>M16</f>
        <v>1</v>
      </c>
      <c r="Y67" s="105"/>
      <c r="Z67" s="106"/>
      <c r="AA67" s="76">
        <v>15.26</v>
      </c>
      <c r="AB67" s="76"/>
      <c r="AC67" s="76"/>
      <c r="AD67" s="76">
        <f>X67*AA67</f>
        <v>15.26</v>
      </c>
      <c r="AE67" s="76"/>
      <c r="AF67" s="76"/>
      <c r="AG67" s="76">
        <f>ROUND(AD67*0.2,2)</f>
        <v>3.05</v>
      </c>
      <c r="AH67" s="76"/>
      <c r="AI67" s="76"/>
      <c r="AJ67" s="76">
        <f>AD67+AG67</f>
        <v>18.31</v>
      </c>
      <c r="AK67" s="76"/>
      <c r="AL67" s="98"/>
    </row>
    <row r="68" spans="1:38" ht="15">
      <c r="A68" s="70"/>
      <c r="B68" s="71"/>
      <c r="C68" s="72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107"/>
      <c r="Y68" s="108"/>
      <c r="Z68" s="109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98"/>
    </row>
    <row r="69" spans="1:38" ht="15.75" thickBot="1">
      <c r="A69" s="73"/>
      <c r="B69" s="74"/>
      <c r="C69" s="75"/>
      <c r="D69" s="124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6"/>
      <c r="X69" s="110"/>
      <c r="Y69" s="111"/>
      <c r="Z69" s="112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99"/>
    </row>
    <row r="70" spans="1:38" ht="15.75" thickBo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4"/>
      <c r="U70" s="14"/>
      <c r="V70" s="14"/>
      <c r="W70" s="14"/>
      <c r="X70" s="17" t="s">
        <v>8</v>
      </c>
      <c r="Y70" s="14"/>
      <c r="Z70" s="14"/>
      <c r="AA70" s="33"/>
      <c r="AB70" s="33"/>
      <c r="AC70" s="33"/>
      <c r="AD70" s="62">
        <f>AD67</f>
        <v>15.26</v>
      </c>
      <c r="AE70" s="62"/>
      <c r="AF70" s="62"/>
      <c r="AG70" s="62">
        <f>AG67</f>
        <v>3.05</v>
      </c>
      <c r="AH70" s="62"/>
      <c r="AI70" s="62"/>
      <c r="AJ70" s="62">
        <f>AJ67</f>
        <v>18.31</v>
      </c>
      <c r="AK70" s="62"/>
      <c r="AL70" s="62"/>
    </row>
    <row r="71" spans="1:38" ht="15">
      <c r="A71" s="60" t="s">
        <v>47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  <row r="72" spans="1:38" ht="15">
      <c r="A72" s="79" t="s">
        <v>37</v>
      </c>
      <c r="B72" s="79"/>
      <c r="C72" s="79"/>
      <c r="D72" s="79"/>
      <c r="E72" s="79"/>
      <c r="F72" s="79"/>
      <c r="G72" s="79"/>
      <c r="H72" s="78" t="str">
        <f>SUBSTITUTE(PROPER(INDEX(n_4,MID(TEXT(AJ70,n0),1,1)+1)&amp;INDEX(n0x,MID(TEXT(AJ70,n0),2,1)+1,MID(TEXT(AJ70,n0),3,1)+1)&amp;IF(-MID(TEXT(AJ70,n0),1,3),"миллиард"&amp;VLOOKUP(MID(TEXT(AJ70,n0),3,1)*AND(MID(TEXT(AJ70,n0),2,1)-1),мил,2),"")&amp;INDEX(n_4,MID(TEXT(AJ70,n0),4,1)+1)&amp;INDEX(n0x,MID(TEXT(AJ70,n0),5,1)+1,MID(TEXT(AJ70,n0),6,1)+1)&amp;IF(-MID(TEXT(AJ70,n0),4,3),"миллион"&amp;VLOOKUP(MID(TEXT(AJ70,n0),6,1)*AND(MID(TEXT(AJ70,n0),5,1)-1),мил,2),"")&amp;INDEX(n_4,MID(TEXT(AJ70,n0),7,1)+1)&amp;INDEX(n1x,MID(TEXT(AJ70,n0),8,1)+1,MID(TEXT(AJ70,n0),9,1)+1)&amp;IF(-MID(TEXT(AJ70,n0),7,3),VLOOKUP(MID(TEXT(AJ70,n0),9,1)*AND(MID(TEXT(AJ70,n0),8,1)-1),тыс,2),"")&amp;INDEX(n_4,MID(TEXT(AJ70,n0),10,1)+1)&amp;INDEX(n0x,MID(TEXT(AJ70,n0),11,1)+1,MID(TEXT(AJ70,n0),12,1)+1)),"z"," ")&amp;IF(TRUNC(TEXT(AJ70,n0)),"","Ноль ")&amp;"рубл"&amp;VLOOKUP(MOD(MAX(MOD(MID(TEXT(AJ70,n0),11,2)-11,100),9),10),{0,"ь ";1,"я ";4,"ей "},2)&amp;RIGHT(TEXT(AJ70,n0),2)&amp;" копе"&amp;VLOOKUP(MOD(MAX(MOD(RIGHT(TEXT(AJ70,n0),2)-11,100),9),10),{0,"йка";1,"йки";4,"ек"},2)</f>
        <v>Восемнадцать рублей 31 копейка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8" ht="15">
      <c r="A73" s="79" t="s">
        <v>16</v>
      </c>
      <c r="B73" s="79"/>
      <c r="C73" s="79"/>
      <c r="D73" s="79"/>
      <c r="E73" s="79"/>
      <c r="F73" s="79"/>
      <c r="G73" s="79"/>
      <c r="H73" s="61" t="str">
        <f>SUBSTITUTE(PROPER(INDEX(n_4,MID(TEXT(AG70,n0),1,1)+1)&amp;INDEX(n0x,MID(TEXT(AG70,n0),2,1)+1,MID(TEXT(AG70,n0),3,1)+1)&amp;IF(-MID(TEXT(AG70,n0),1,3),"миллиард"&amp;VLOOKUP(MID(TEXT(AG70,n0),3,1)*AND(MID(TEXT(AG70,n0),2,1)-1),мил,2),"")&amp;INDEX(n_4,MID(TEXT(AG70,n0),4,1)+1)&amp;INDEX(n0x,MID(TEXT(AG70,n0),5,1)+1,MID(TEXT(AG70,n0),6,1)+1)&amp;IF(-MID(TEXT(AG70,n0),4,3),"миллион"&amp;VLOOKUP(MID(TEXT(AG70,n0),6,1)*AND(MID(TEXT(AG70,n0),5,1)-1),мил,2),"")&amp;INDEX(n_4,MID(TEXT(AG70,n0),7,1)+1)&amp;INDEX(n1x,MID(TEXT(AG70,n0),8,1)+1,MID(TEXT(AG70,n0),9,1)+1)&amp;IF(-MID(TEXT(AG70,n0),7,3),VLOOKUP(MID(TEXT(AG70,n0),9,1)*AND(MID(TEXT(AG70,n0),8,1)-1),тыс,2),"")&amp;INDEX(n_4,MID(TEXT(AG70,n0),10,1)+1)&amp;INDEX(n0x,MID(TEXT(AG70,n0),11,1)+1,MID(TEXT(AG70,n0),12,1)+1)),"z"," ")&amp;IF(TRUNC(TEXT(AG70,n0)),"","Ноль ")&amp;"рубл"&amp;VLOOKUP(MOD(MAX(MOD(MID(TEXT(AG70,n0),11,2)-11,100),9),10),{0,"ь ";1,"я ";4,"ей "},2)&amp;RIGHT(TEXT(AG70,n0),2)&amp;" копе"&amp;VLOOKUP(MOD(MAX(MOD(RIGHT(TEXT(AG70,n0),2)-11,100),9),10),{0,"йка";1,"йки";4,"ек"},2)</f>
        <v>Три рубля 05 копеек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ht="24" customHeight="1">
      <c r="A74" s="60" t="s">
        <v>48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</row>
    <row r="75" spans="1:38" ht="15" customHeight="1">
      <c r="A75" s="60" t="s">
        <v>49</v>
      </c>
      <c r="B75" s="60"/>
      <c r="C75" s="60"/>
      <c r="D75" s="60"/>
      <c r="E75" s="60"/>
      <c r="F75" s="60"/>
      <c r="G75" s="60"/>
      <c r="H75" s="60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</row>
    <row r="76" spans="1:38" ht="6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8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ht="15">
      <c r="A78" s="14"/>
      <c r="B78" s="14"/>
      <c r="C78" s="14"/>
      <c r="D78" s="14"/>
      <c r="E78" s="14"/>
      <c r="F78" s="16" t="s">
        <v>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6" t="s">
        <v>1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ht="15">
      <c r="A79" s="89" t="str">
        <f>T33</f>
        <v>Заместитель начальника Мозырского 
межрайонного отдела Гомельского 
областного управления Госпромнадзора
___________________________ А.Н.Воробьёв
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15"/>
      <c r="U79" s="14"/>
      <c r="V79" s="58">
        <f>A33</f>
        <v>0</v>
      </c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spans="1:38" ht="1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15"/>
      <c r="U80" s="14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ht="1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15"/>
      <c r="U81" s="14"/>
      <c r="V81" s="14"/>
      <c r="W81" s="14"/>
      <c r="X81" s="14"/>
      <c r="Y81" s="14"/>
      <c r="Z81" s="14"/>
      <c r="AA81" s="35" t="s">
        <v>50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31.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15"/>
      <c r="U82" s="14"/>
      <c r="V82" s="153"/>
      <c r="W82" s="153"/>
      <c r="X82" s="153"/>
      <c r="Y82" s="153"/>
      <c r="Z82" s="153"/>
      <c r="AA82" s="153"/>
      <c r="AB82" s="153"/>
      <c r="AC82" s="153"/>
      <c r="AD82" s="152">
        <f>K36</f>
        <v>0</v>
      </c>
      <c r="AE82" s="152"/>
      <c r="AF82" s="152"/>
      <c r="AG82" s="152"/>
      <c r="AH82" s="152"/>
      <c r="AI82" s="152"/>
      <c r="AJ82" s="152"/>
      <c r="AK82" s="152"/>
      <c r="AL82" s="152"/>
    </row>
    <row r="83" spans="1:38" ht="1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15"/>
      <c r="U83" s="14"/>
      <c r="V83" s="14" t="s">
        <v>9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34" t="s">
        <v>26</v>
      </c>
      <c r="AH83" s="14"/>
      <c r="AI83" s="14"/>
      <c r="AJ83" s="14"/>
      <c r="AK83" s="14"/>
      <c r="AL83" s="14"/>
    </row>
    <row r="84" spans="1:38" ht="15">
      <c r="A84" s="14"/>
      <c r="B84" s="14"/>
      <c r="C84" s="14"/>
      <c r="D84" s="14"/>
      <c r="E84" s="14" t="s">
        <v>10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4"/>
      <c r="V84" s="14"/>
      <c r="W84" s="14"/>
      <c r="X84" s="14"/>
      <c r="Y84" s="14"/>
      <c r="Z84" s="38"/>
      <c r="AA84" s="14"/>
      <c r="AB84" s="14" t="s">
        <v>10</v>
      </c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8"/>
      <c r="T85" s="28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8"/>
      <c r="T86" s="28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8"/>
      <c r="T87" s="28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8"/>
      <c r="T88" s="28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8"/>
      <c r="T89" s="28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8"/>
      <c r="T90" s="28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8"/>
      <c r="T91" s="28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15" hidden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8"/>
      <c r="T92" s="28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4:38" ht="15" hidden="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8"/>
      <c r="T93" s="28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ht="15" hidden="1">
      <c r="A94" s="55" t="s">
        <v>64</v>
      </c>
      <c r="B94" s="56" t="s">
        <v>65</v>
      </c>
      <c r="C94" s="57" t="s">
        <v>66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8"/>
      <c r="T94" s="28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" ht="15" hidden="1">
      <c r="A95" s="55" t="s">
        <v>67</v>
      </c>
      <c r="B95" s="56" t="s">
        <v>68</v>
      </c>
      <c r="C95" s="57" t="s">
        <v>69</v>
      </c>
    </row>
    <row r="96" ht="15" hidden="1"/>
  </sheetData>
  <sheetProtection password="CE2C" sheet="1" formatCells="0" formatColumns="0" formatRows="0" selectLockedCells="1"/>
  <mergeCells count="107">
    <mergeCell ref="P28:AK28"/>
    <mergeCell ref="T33:AL37"/>
    <mergeCell ref="A79:S83"/>
    <mergeCell ref="A73:G73"/>
    <mergeCell ref="I75:AL75"/>
    <mergeCell ref="A29:J29"/>
    <mergeCell ref="K29:AK29"/>
    <mergeCell ref="A71:AL71"/>
    <mergeCell ref="A63:C66"/>
    <mergeCell ref="AG67:AI69"/>
    <mergeCell ref="AE26:AH26"/>
    <mergeCell ref="AI26:AL26"/>
    <mergeCell ref="G1:U1"/>
    <mergeCell ref="A5:AL5"/>
    <mergeCell ref="P22:AK22"/>
    <mergeCell ref="U25:Y25"/>
    <mergeCell ref="Z25:AD25"/>
    <mergeCell ref="D63:W66"/>
    <mergeCell ref="AE25:AH25"/>
    <mergeCell ref="A13:AL13"/>
    <mergeCell ref="AE19:AH19"/>
    <mergeCell ref="AE20:AH20"/>
    <mergeCell ref="Z19:AD19"/>
    <mergeCell ref="U19:Y19"/>
    <mergeCell ref="R26:T26"/>
    <mergeCell ref="U26:Y26"/>
    <mergeCell ref="Z26:AD26"/>
    <mergeCell ref="V48:AL54"/>
    <mergeCell ref="A9:AL9"/>
    <mergeCell ref="A17:AM17"/>
    <mergeCell ref="E60:K60"/>
    <mergeCell ref="AD82:AL82"/>
    <mergeCell ref="V82:AC82"/>
    <mergeCell ref="A24:AM24"/>
    <mergeCell ref="A30:AM30"/>
    <mergeCell ref="V47:AL47"/>
    <mergeCell ref="AA63:AC66"/>
    <mergeCell ref="B59:K59"/>
    <mergeCell ref="R25:T25"/>
    <mergeCell ref="X63:Z66"/>
    <mergeCell ref="AD70:AF70"/>
    <mergeCell ref="T38:AB38"/>
    <mergeCell ref="W59:AB59"/>
    <mergeCell ref="AD63:AF66"/>
    <mergeCell ref="S56:Y56"/>
    <mergeCell ref="A61:AL61"/>
    <mergeCell ref="A41:Q53"/>
    <mergeCell ref="A28:O28"/>
    <mergeCell ref="A25:Q25"/>
    <mergeCell ref="D67:W69"/>
    <mergeCell ref="Z20:AD20"/>
    <mergeCell ref="A33:Q34"/>
    <mergeCell ref="L59:T59"/>
    <mergeCell ref="A23:J23"/>
    <mergeCell ref="K23:AK23"/>
    <mergeCell ref="B60:C60"/>
    <mergeCell ref="N56:R56"/>
    <mergeCell ref="V45:AL46"/>
    <mergeCell ref="X67:Z69"/>
    <mergeCell ref="V1:AC1"/>
    <mergeCell ref="K36:R36"/>
    <mergeCell ref="T31:AL31"/>
    <mergeCell ref="AI25:AL25"/>
    <mergeCell ref="A31:S31"/>
    <mergeCell ref="A38:I38"/>
    <mergeCell ref="A22:O22"/>
    <mergeCell ref="R20:T20"/>
    <mergeCell ref="A8:AL8"/>
    <mergeCell ref="A7:AL7"/>
    <mergeCell ref="A26:Q26"/>
    <mergeCell ref="A11:AL11"/>
    <mergeCell ref="A12:K12"/>
    <mergeCell ref="AJ67:AL69"/>
    <mergeCell ref="V41:AL41"/>
    <mergeCell ref="A36:G36"/>
    <mergeCell ref="AG63:AI66"/>
    <mergeCell ref="V42:AL43"/>
    <mergeCell ref="A4:AL4"/>
    <mergeCell ref="A19:Q19"/>
    <mergeCell ref="AD67:AF69"/>
    <mergeCell ref="A18:AL18"/>
    <mergeCell ref="A15:AL15"/>
    <mergeCell ref="A3:H3"/>
    <mergeCell ref="AJ3:AL3"/>
    <mergeCell ref="A6:AL6"/>
    <mergeCell ref="A14:AL14"/>
    <mergeCell ref="A10:AL10"/>
    <mergeCell ref="A2:AM2"/>
    <mergeCell ref="AI20:AL20"/>
    <mergeCell ref="AI19:AL19"/>
    <mergeCell ref="R19:T19"/>
    <mergeCell ref="AD3:AI3"/>
    <mergeCell ref="A74:AL74"/>
    <mergeCell ref="L12:AL12"/>
    <mergeCell ref="A20:Q20"/>
    <mergeCell ref="U20:Y20"/>
    <mergeCell ref="M16:N16"/>
    <mergeCell ref="V79:AL80"/>
    <mergeCell ref="A75:H75"/>
    <mergeCell ref="H73:AL73"/>
    <mergeCell ref="AG70:AI70"/>
    <mergeCell ref="AJ63:AL66"/>
    <mergeCell ref="A67:C69"/>
    <mergeCell ref="AA67:AC69"/>
    <mergeCell ref="H72:AL72"/>
    <mergeCell ref="A72:G72"/>
    <mergeCell ref="AJ70:AL70"/>
  </mergeCells>
  <dataValidations count="1">
    <dataValidation type="list" allowBlank="1" showInputMessage="1" showErrorMessage="1" sqref="A5:AL5">
      <formula1>$A$94:$A$95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39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11</v>
      </c>
    </row>
    <row r="2" ht="12.75">
      <c r="B2" s="2" t="s">
        <v>12</v>
      </c>
    </row>
    <row r="3" ht="12.75">
      <c r="C3" s="2"/>
    </row>
    <row r="4" spans="2:14" s="6" customFormat="1" ht="12.75">
      <c r="B4" s="4" t="s">
        <v>13</v>
      </c>
      <c r="C4" s="5" t="s">
        <v>14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15</v>
      </c>
      <c r="C17" s="8"/>
      <c r="K17" s="3"/>
      <c r="L17" s="3"/>
      <c r="M17" s="3"/>
      <c r="N17" s="3"/>
    </row>
    <row r="18" spans="2:3" ht="12.75">
      <c r="B18" s="7">
        <f ca="1">ROUND((RAND()*1000000),2)</f>
        <v>731865.66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Семьсот тридцать одна тысяча восемьсот шестьдесят пять рублей 66 копеек</v>
      </c>
    </row>
    <row r="19" spans="2:3" ht="12.75">
      <c r="B19" s="7">
        <f ca="1">ROUND((RAND()*10000000),2)</f>
        <v>3104243.39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сто четыре тысячи двести сорок три рубля 39 копеек</v>
      </c>
    </row>
    <row r="20" spans="2:3" ht="12.75">
      <c r="B20" s="7">
        <f ca="1">ROUND((RAND()*100000000),2)</f>
        <v>66329301.86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шесть миллионов триста двадцать девять тысяч триста один рубль 86 копеек</v>
      </c>
    </row>
    <row r="21" spans="2:3" ht="12.75">
      <c r="B21" s="7">
        <f ca="1">ROUND((RAND()*1000000000),2)</f>
        <v>865760076.44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шестьдесят пять миллионов семьсот шестьдесят тысяч семьдесят шесть рублей 44 копейки</v>
      </c>
    </row>
    <row r="22" spans="2:3" ht="12.75">
      <c r="B22" s="7">
        <f ca="1">ROUND((RAND()*1000000000000),2)</f>
        <v>48898835763.01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Сорок восемь миллиардов восемьсот девяносто восемь миллионов восемьсот тридцать пять тысяч семьсот шестьдесят три рубля 01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2024-05-17T08:26:29Z</dcterms:modified>
  <cp:category/>
  <cp:version/>
  <cp:contentType/>
  <cp:contentStatus/>
</cp:coreProperties>
</file>