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0920" windowHeight="4920" activeTab="0"/>
  </bookViews>
  <sheets>
    <sheet name="Лист1" sheetId="1" r:id="rId1"/>
    <sheet name="Формула 2" sheetId="2" state="hidden" r:id="rId2"/>
    <sheet name="Лист2" sheetId="3" r:id="rId3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'Лист1'!$A$3:$AM$100</definedName>
    <definedName name="ОБЪЕМ" localSheetId="0">'Лист1'!#REF!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</authors>
  <commentList>
    <comment ref="Y15" authorId="0">
      <text>
        <r>
          <rPr>
            <sz val="9"/>
            <rFont val="Tahoma"/>
            <family val="2"/>
          </rPr>
          <t>ПОСЛЕ ЩЕЛЧКА ПО ЯЧЕЙКЕ;
НАЖАТЬ НА КНОПКУ С ТРЕУГОЛЬНИКОМ И ВЫБРАТЬ ИЗ СПИСКА</t>
        </r>
      </text>
    </comment>
    <comment ref="Y16" authorId="0">
      <text>
        <r>
          <rPr>
            <sz val="9"/>
            <rFont val="Tahoma"/>
            <family val="2"/>
          </rPr>
          <t>ПОСЛЕ ЩЕЛЧКА ПО ЯЧЕЙКЕ;
НАЖАТЬ НА КНОПКУ С ТРЕУГОЛЬНИКОМ И ВЫБРАТЬ ИЗ СПИСКА</t>
        </r>
      </text>
    </comment>
    <comment ref="Y17" authorId="0">
      <text>
        <r>
          <rPr>
            <sz val="9"/>
            <rFont val="Tahoma"/>
            <family val="2"/>
          </rPr>
          <t>ПОСЛЕ ЩЕЛЧКА ПО ЯЧЕЙКЕ;
НАЖАТЬ НА КНОПКУ С ТРЕУГОЛЬНИКОМ И ВЫБРАТЬ ИЗ СПИСКА</t>
        </r>
      </text>
    </comment>
    <comment ref="W15" authorId="0">
      <text>
        <r>
          <rPr>
            <sz val="9"/>
            <rFont val="Tahoma"/>
            <family val="2"/>
          </rPr>
          <t xml:space="preserve">ПОСЛЕ ЩЕЛЧКА ПО ЯЧЕЙКЕ
НАЖАТЬ НА КНОПКУ С ТРЕУГОЛЬНИКОМ И ВЫБРАТЬ ИЗ СПИСКА
ДО ПЕЧАТИ ОТРЕГУЛИРОВАТЬ ВЫСОТУ СТРОКИ 
ЛИШНИЕ СТРОЧКИ МОЖНО СКРЫТЬ.
</t>
        </r>
      </text>
    </comment>
    <comment ref="C12" authorId="1">
      <text>
        <r>
          <rPr>
            <sz val="9"/>
            <rFont val="Tahoma"/>
            <family val="2"/>
          </rPr>
          <t>ВВЕСТИ НОМЕР ДОЛГОСРОЧНОГО ДОГОВОРА</t>
        </r>
      </text>
    </comment>
    <comment ref="L12" authorId="1">
      <text>
        <r>
          <rPr>
            <sz val="9"/>
            <rFont val="Tahoma"/>
            <family val="2"/>
          </rPr>
          <t>ВВЕСТИ ДАТУ ДОЛГОСРОЧНОГО ДОГОВОРА</t>
        </r>
      </text>
    </comment>
    <comment ref="B10" authorId="0">
      <text>
        <r>
          <rPr>
            <sz val="9"/>
            <rFont val="Tahoma"/>
            <family val="2"/>
          </rPr>
          <t xml:space="preserve">
НАЗВАНИЕ ОРГАНИЗАЦИИ ЗАКЛЮЧИВШЕЙ ДОЛГОСРОЧНЫЙ ДОГОВОР
НАЗВАНИЕ АВТОМАТИЧЕСКИ ПОПАДАЕТ В СЧЕТ-ФАКТУРУ И АКТ ВЫПОЛНЕНЫХ РАБОТ
</t>
        </r>
      </text>
    </comment>
    <comment ref="B24" authorId="0">
      <text>
        <r>
          <rPr>
            <sz val="9"/>
            <rFont val="Tahoma"/>
            <family val="2"/>
          </rPr>
          <t xml:space="preserve">
ДАННЫЕ АВТОМАТИЧЕСКИ ПОПАДАЮТ В АКТ И СЧЕТ
ЧТОБЫ ЗАПИСЬ В ДАННОМ ПОЛЕ ПОШЛА С НОВОЙ СТРОКИ НАЖМИТЕ ALT+ENTER
ДО ПЕЧАТИ ОТРЕГУЛИРОВАТЬ ВЫСОТУ СТРОКИ</t>
        </r>
      </text>
    </comment>
    <comment ref="B26" authorId="0">
      <text>
        <r>
          <rPr>
            <sz val="9"/>
            <rFont val="Tahoma"/>
            <family val="2"/>
          </rPr>
          <t xml:space="preserve">
ДАННЫЕ АВТОМАТИЧЕСКИ ПОПАДАЮТ В АКТ И СЧЕТ
ЧТОБЫ ЗАПИСЬ В ДАННОМ ПОЛЕ ПОШЛА С НОВОЙ СТРОКИ НАЖМИТЕ ALT+ENTER
ДО ПЕЧАТИ ОТРЕГУЛИРОВАТЬ ВЫСОТУ СТРОКИ</t>
        </r>
      </text>
    </comment>
  </commentList>
</comments>
</file>

<file path=xl/sharedStrings.xml><?xml version="1.0" encoding="utf-8"?>
<sst xmlns="http://schemas.openxmlformats.org/spreadsheetml/2006/main" count="322" uniqueCount="283">
  <si>
    <t>от</t>
  </si>
  <si>
    <t>(подпись)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</si>
  <si>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</si>
  <si>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</si>
  <si>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</si>
  <si>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</si>
  <si>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</si>
  <si>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№</t>
  </si>
  <si>
    <t>№ п/п</t>
  </si>
  <si>
    <t>заявление</t>
  </si>
  <si>
    <t xml:space="preserve">              указать расчетный счет, УНН, наименование и местонахождение банка, код </t>
  </si>
  <si>
    <t>Предоплату гарантируем.</t>
  </si>
  <si>
    <t xml:space="preserve">Руководитель </t>
  </si>
  <si>
    <t>Гл. бухгалтер</t>
  </si>
  <si>
    <t>управления Госпромнадзора</t>
  </si>
  <si>
    <t>Минского городского</t>
  </si>
  <si>
    <t>Начальнику</t>
  </si>
  <si>
    <t>(ФИО, должность, телефон)</t>
  </si>
  <si>
    <t>Юридический адрес, телефон, факс, электронная почта:</t>
  </si>
  <si>
    <t>Банковские реквизиты юридического лица: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</si>
  <si>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</si>
  <si>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</si>
  <si>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</si>
  <si>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</si>
  <si>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</si>
  <si>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</si>
  <si>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</si>
  <si>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</si>
  <si>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</si>
  <si>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</si>
  <si>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</si>
  <si>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</si>
  <si>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</si>
  <si>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</si>
  <si>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</si>
  <si>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</si>
  <si>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</si>
  <si>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</si>
  <si>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</si>
  <si>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</si>
  <si>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</si>
  <si>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</si>
  <si>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</si>
  <si>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</si>
  <si>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 xml:space="preserve"> Наружный и внутренний осмотр сосуда, работающего под давлением,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</si>
  <si>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</si>
  <si>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</si>
  <si>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</si>
  <si>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</si>
  <si>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</si>
  <si>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</si>
  <si>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</si>
  <si>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</si>
  <si>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</si>
  <si>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</si>
  <si>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</si>
  <si>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</si>
  <si>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</si>
  <si>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</si>
  <si>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</si>
  <si>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</si>
  <si>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</si>
  <si>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</si>
  <si>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</si>
  <si>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</si>
  <si>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</si>
  <si>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</si>
  <si>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</si>
  <si>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</si>
  <si>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</si>
  <si>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</si>
  <si>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</si>
  <si>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</si>
  <si>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</si>
  <si>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</si>
  <si>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</si>
  <si>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</si>
  <si>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</si>
  <si>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</si>
  <si>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</si>
  <si>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</si>
  <si>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</si>
  <si>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</si>
  <si>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</si>
  <si>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</si>
  <si>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</si>
  <si>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</si>
  <si>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</si>
  <si>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</si>
  <si>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</si>
  <si>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</si>
  <si>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</si>
  <si>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 xml:space="preserve"> Наружный и внутренний осмотр сосуда, работающего под давлением, объемом до 10 м³ включительно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</si>
  <si>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</si>
  <si>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до 10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</si>
  <si>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</si>
  <si>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</si>
  <si>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</si>
  <si>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10м³ до 20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</si>
  <si>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</si>
  <si>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</si>
  <si>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</si>
  <si>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20 м³ до 50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</si>
  <si>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</si>
  <si>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 м³  до 100 м³ включительно</t>
  </si>
  <si>
    <t xml:space="preserve"> Наружный и внутренний осмотр сосуда, работающего под давлением, объемом свыше 50 м³  до 100 м³ включительно, недоступного для внутреннего осмотра</t>
  </si>
  <si>
    <t xml:space="preserve"> Наружный и внутренний осмотр сосуда, работающего под давлением, объемом свыше 50 м³ до  100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</si>
  <si>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</si>
  <si>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</t>
    </r>
  </si>
  <si>
    <r>
      <t xml:space="preserve"> Наружный и внутренний осмотр сосуда, работающего под давлением, объемом свыше 100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до 500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включительно, недоступного для внутреннего осмотра</t>
    </r>
  </si>
  <si>
    <t xml:space="preserve"> Наружный и внутренний осмотр сосуда, работающего под давлением, объемом свыше 100 м³ до 500 м³ включительно, отработавшего нормативный срок службы</t>
  </si>
  <si>
    <t xml:space="preserve"> Наружный и внутренний осмотр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</si>
  <si>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 xml:space="preserve"> Наружный и внутренний осмотр сосуда, работающего под давлением, объемом свыше 500 м³</t>
  </si>
  <si>
    <t xml:space="preserve"> Наружный и внутренний осмотр сосуда, работающего под давлением, объемом свыше 500 м³, недоступного для внутреннего осмотра  </t>
  </si>
  <si>
    <t xml:space="preserve"> Наружный и внутренний осмотр сосуда, работающего под давлением, объемом свыше 500 м³, отработавшего нормативный срок службы</t>
  </si>
  <si>
    <t xml:space="preserve"> Наружный и внутренний осмотр сосуда, работающего под давлением, объемом свыше 500 м³,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</si>
  <si>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до 10 м³ включительно</t>
  </si>
  <si>
    <t>Гидравлическое испытание сосуда, работающего под давлением, объемом до 10 м³ включительно, недоступного для внутреннего осмотра</t>
  </si>
  <si>
    <t>Гидравлическое испытание сосуда, работающего под давлением, объемом до 10 м³ включительно, отработавшего нормативный срок службы</t>
  </si>
  <si>
    <t>Гидравлическое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</si>
  <si>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10м³ до 20 м³ включительно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</si>
  <si>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</t>
  </si>
  <si>
    <t>Гидравлическое испытание сосуда, работающего под давлением, объемом свыше 10м³ до 20 м³ включительно, отработавшего нормативный срок службы</t>
  </si>
  <si>
    <t>Гидравлическое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</si>
  <si>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</si>
  <si>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</t>
  </si>
  <si>
    <t>Гидравлическое испытание сосуда, работающего под давлением, объемом свыше 20 м³ до 50 м³ включительно, отработавшего нормативный срок службы</t>
  </si>
  <si>
    <t>Гидравлическое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</si>
  <si>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</si>
  <si>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</t>
  </si>
  <si>
    <t>Гидравлическое испытание сосуда, работающего под давлением, объемом свыше 50 м³ до 100 м³ включительно, отработавшего нормативный срок службы</t>
  </si>
  <si>
    <t>Гидравлическое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</si>
  <si>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</si>
  <si>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Гидравлическое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</si>
  <si>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Гидравлическое испытание сосуда, работающего под давлением, объемом свыше 100 м³ до 500 м³ включительно, отработавшего нормативный срок службы</t>
  </si>
  <si>
    <t>Гидравлическое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</si>
  <si>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Гидравлическое испытание сосуда, работающего под давлением, объемом свыше 500 м³</t>
  </si>
  <si>
    <r>
      <t>Гидравлическое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</si>
  <si>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Гидравлическое испытание сосуда, работающего под давлением, объемом свыше 500 м³, отработавшего нормативный срок службы</t>
  </si>
  <si>
    <t>Гидравлическое испытание сосуда, работающего под давлением, объемом свыше 500 м³,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</si>
  <si>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до 10 м³ включительно</t>
  </si>
  <si>
    <t>Пневматическое испытание сосуда, работающего под давлением, объемом до 10 м³ включительно, недоступного для внутреннего осмотра</t>
  </si>
  <si>
    <t>Пневматическое испытание сосуда, работающего под давлением, объемом до 10 м³ включительно, отработавшего нормативный срок службы</t>
  </si>
  <si>
    <t>Пневматическое испытание сосуда, работающего под давлением, объемом до 10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</si>
  <si>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10м³ до 20 м³ включительно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</si>
  <si>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</t>
  </si>
  <si>
    <t>Пневматическое испытание сосуда, работающего под давлением, объемом свыше 10м³ до 20 м³ включительно, отработавшего нормативный срок службы</t>
  </si>
  <si>
    <t>Пневматическое испытание сосуда, работающего под давлением, объемом свыше 10 м³ до 20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</si>
  <si>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</si>
  <si>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</t>
  </si>
  <si>
    <t>Пневматическое испытание сосуда, работающего под давлением, объемом свыше 20 м³ до 50 м³ включительно, отработавшего нормативный срок службы</t>
  </si>
  <si>
    <t>Пневматическое испытание сосуда, работающего под давлением, объемом свыше 20 м³ до 50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</si>
  <si>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</si>
  <si>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</t>
  </si>
  <si>
    <t>Пневматическое испытание сосуда, работающего под давлением, объемом свыше 50 м³ до 100 м³ включительно, отработавшего нормативный срок службы</t>
  </si>
  <si>
    <t>Пневматическое испытание сосуда, работающего под давлением, объемом свыше 50 м³ до 100 м³ включительно, недоступного для внутреннего осмотра, отработавшего нормативный срок службы</t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</si>
  <si>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</t>
    </r>
  </si>
  <si>
    <r>
      <t>Пневматическое испытание сосуда, работающего под давлением, объемом свыше 100 м</t>
    </r>
    <r>
      <rPr>
        <vertAlign val="superscript"/>
        <sz val="11"/>
        <color indexed="8"/>
        <rFont val="Calibri"/>
        <family val="2"/>
      </rPr>
      <t xml:space="preserve">3  </t>
    </r>
    <r>
      <rPr>
        <sz val="11"/>
        <color theme="1"/>
        <rFont val="Calibri"/>
        <family val="2"/>
      </rPr>
      <t>до 500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включительно, недоступного для внутреннего осмотра</t>
    </r>
  </si>
  <si>
    <t>Пневматическое испытание сосуда, работающего под давлением, объемом свыше 100 м³ до 500 м³ включительно, отработавшего нормативный срок службы</t>
  </si>
  <si>
    <t>Пневматическое испытание сосуда, работающего под давлением, объемом свыше 100 м³ до 500 м³ включительно, недоступного для внутреннего осмотра, отработавшего нормативный срок службы</t>
  </si>
  <si>
    <t>Пневматическое испытание сосуда, работающего под давлением, объемом свыше 500 м³</t>
  </si>
  <si>
    <r>
      <t>Пневматическое испытание сосуда, работающего под давлением, объемом свыше 500 м³, недоступного для внутреннего осмотра</t>
    </r>
    <r>
      <rPr>
        <vertAlign val="superscript"/>
        <sz val="11"/>
        <color indexed="8"/>
        <rFont val="Calibri"/>
        <family val="2"/>
      </rPr>
      <t xml:space="preserve">  </t>
    </r>
  </si>
  <si>
    <t>Пневматическое испытание сосуда, работающего под давлением, объемом свыше 500 м³, отработавшего нормативный срок службы</t>
  </si>
  <si>
    <t>Цена без НДС</t>
  </si>
  <si>
    <t xml:space="preserve">Марка или модель </t>
  </si>
  <si>
    <t>Регистрационный или заводской номер</t>
  </si>
  <si>
    <t>Перед вводом/в процессе эксплуатации</t>
  </si>
  <si>
    <t>С порядком оформления документов для оказания платных услуг, размещенном на сайте Госпромнадзора ознакомлены.</t>
  </si>
  <si>
    <t>Для взаимодействия по договору назначен:</t>
  </si>
  <si>
    <t>Подвесная пассажирская канатная дорога</t>
  </si>
  <si>
    <t>Наименование</t>
  </si>
  <si>
    <t>перед вводом в эксплуатацию</t>
  </si>
  <si>
    <t>в процессе эксплуатации</t>
  </si>
  <si>
    <t>просит оказать услугу по проведению осмотров и испытаний канатных дорог (по параметрам согласно паспорту объекта) по долгосрочному договору</t>
  </si>
  <si>
    <t xml:space="preserve">Поле для внесения дополнительных сведений  вместо данного текста (или скрыть строку) 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</si>
  <si>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</si>
  <si>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ИСПОЛНИТЕЛЬ:</t>
  </si>
  <si>
    <t>ЗАКАЗЧИК:</t>
  </si>
  <si>
    <t>Юридический адрес:</t>
  </si>
  <si>
    <t>Банковские реквизиты:</t>
  </si>
  <si>
    <t xml:space="preserve">АКТ № </t>
  </si>
  <si>
    <t>сдачи-приемки оказанных услуг</t>
  </si>
  <si>
    <t>по договору №</t>
  </si>
  <si>
    <t>"</t>
  </si>
  <si>
    <t>г.</t>
  </si>
  <si>
    <t>Настоящий акт составлен о том, что: 
ИСПОЛНИТЕЛЬ оказал услуги(у)</t>
  </si>
  <si>
    <t>Наименование услуг (работ)</t>
  </si>
  <si>
    <t>Кол-во ед.</t>
  </si>
  <si>
    <t>Стоимость за ед. без НДС, бел.руб</t>
  </si>
  <si>
    <t>Стоимость без НДС, бел.руб</t>
  </si>
  <si>
    <t>НДС, бел.руб.</t>
  </si>
  <si>
    <t>Стоимость с НДС, бел.руб.</t>
  </si>
  <si>
    <t>ИТОГО:</t>
  </si>
  <si>
    <t>ЗАКАЗЧИК принял услуги(у)</t>
  </si>
  <si>
    <t>на сумму:</t>
  </si>
  <si>
    <t>Ставка НДС 20%:</t>
  </si>
  <si>
    <t>Заказчик к качеству оказанных(ой) услуг(и) претензий не имеет.</t>
  </si>
  <si>
    <t>Услуги(у) оказал:</t>
  </si>
  <si>
    <t>(должность)</t>
  </si>
  <si>
    <t>(Ф.И.О.)</t>
  </si>
  <si>
    <t>М.П.</t>
  </si>
  <si>
    <r>
      <rPr>
        <b/>
        <sz val="11"/>
        <color indexed="8"/>
        <rFont val="Times New Roman"/>
        <family val="1"/>
      </rPr>
      <t>ИСПОЛНИТЕЛЬ:</t>
    </r>
    <r>
      <rPr>
        <sz val="11"/>
        <color indexed="8"/>
        <rFont val="Times New Roman"/>
        <family val="1"/>
      </rPr>
      <t xml:space="preserve">
</t>
    </r>
  </si>
  <si>
    <t>СЧЕТ-ФАКТУРА №</t>
  </si>
  <si>
    <t>ПЛАТЕЛЬЩИК:</t>
  </si>
  <si>
    <t>Счет-фактура выписана на основании договора от</t>
  </si>
  <si>
    <t>ВСЕГО:</t>
  </si>
  <si>
    <t>Произвести оплату в соответствии с условиями договора.</t>
  </si>
  <si>
    <t>После проведения оплаты "Заказчик" предоставляет "Исполнителю" копию платежного поручения.</t>
  </si>
  <si>
    <t>Основанием, подтверждающим оказание платных услуг, является акт сдачи-приемки оказанных услуг.</t>
  </si>
  <si>
    <t>п/п №</t>
  </si>
  <si>
    <t>Столбец1</t>
  </si>
  <si>
    <t>№ п/п прейскуранта</t>
  </si>
  <si>
    <t>Сумма без НДС</t>
  </si>
  <si>
    <t>Проведение осмотров и испытаний подвесной пассажирской канатной дороги перед вводом в эксплуатацию</t>
  </si>
  <si>
    <t>5.5.</t>
  </si>
  <si>
    <t>Проведение осмотров и испытаний подвесной пассажирской канатной дороги в процессе эксплуатации</t>
  </si>
  <si>
    <t>6.5.</t>
  </si>
  <si>
    <t>Брестского областного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</si>
  <si>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</si>
  <si>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</si>
  <si>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 xml:space="preserve">Брестского областного 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</si>
  <si>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</si>
  <si>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 xml:space="preserve">Брестского областного  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</si>
  <si>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</si>
  <si>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>Витебского областного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</si>
  <si>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</si>
  <si>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</si>
  <si>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 xml:space="preserve">Витебского областного 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</si>
  <si>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</si>
  <si>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 xml:space="preserve">Витебского областного 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</si>
  <si>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</si>
  <si>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Витебского областного    </t>
  </si>
  <si>
    <t xml:space="preserve">Витебского областного     </t>
  </si>
  <si>
    <t>Гомельского областного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</si>
  <si>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</si>
  <si>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 xml:space="preserve">Заместитель начальника - начальник
отдела надзора Гомельского областного 
управления Госпромнадзора
___________________________ А.П.Кузьменков
</t>
  </si>
  <si>
    <t xml:space="preserve">Гомельского областного </t>
  </si>
  <si>
    <t xml:space="preserve">Заместитель начальника - начальник
отдела экспертизы Гомельского областного 
управления Госпромнадзора
___________________________ А.А.Караткевич
</t>
  </si>
  <si>
    <t xml:space="preserve">Гомельского областного  </t>
  </si>
  <si>
    <t xml:space="preserve">Начальник Гомельского областного 
управления Госпромнадзора
___________________________ М.М.Дайнеко
</t>
  </si>
  <si>
    <t xml:space="preserve">Гомельского областного    </t>
  </si>
  <si>
    <t xml:space="preserve">Гомельского областного     </t>
  </si>
  <si>
    <r>
      <rPr>
        <b/>
        <sz val="11"/>
        <color indexed="8"/>
        <rFont val="Times New Roman"/>
        <family val="1"/>
      </rPr>
      <t>Гомельское областное управление</t>
    </r>
    <r>
      <rPr>
        <sz val="11"/>
        <color indexed="8"/>
        <rFont val="Times New Roman"/>
        <family val="1"/>
      </rPr>
      <t xml:space="preserve"> 
Департамента по надзору за безопасным 
ведением работ в промышленности 
Министерства по чрезвычайным 
ситуациям Республики Беларусь 
</t>
    </r>
    <r>
      <rPr>
        <b/>
        <sz val="11"/>
        <color indexed="8"/>
        <rFont val="Times New Roman"/>
        <family val="1"/>
      </rPr>
      <t>Юридический адрес:</t>
    </r>
    <r>
      <rPr>
        <sz val="11"/>
        <color indexed="8"/>
        <rFont val="Times New Roman"/>
        <family val="1"/>
      </rPr>
      <t xml:space="preserve">
246045, г.Гомель, ул.Олимпийская, 13
</t>
    </r>
    <r>
      <rPr>
        <b/>
        <sz val="11"/>
        <color indexed="8"/>
        <rFont val="Times New Roman"/>
        <family val="1"/>
      </rPr>
      <t>Банковские реквизиты:</t>
    </r>
    <r>
      <rPr>
        <sz val="11"/>
        <color indexed="8"/>
        <rFont val="Times New Roman"/>
        <family val="1"/>
      </rPr>
      <t xml:space="preserve">
p/с: BY85BLBB36420400872669001001
БИК: BLBBBY2X
Дирекция ОАО "Белинвестбанк" 
по Гомельской области
УНП 400872669  ОКПО 00015482</t>
    </r>
  </si>
  <si>
    <t>Гродненского областного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</si>
  <si>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</si>
  <si>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</si>
  <si>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 xml:space="preserve">Гродненского областного  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</si>
  <si>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</si>
  <si>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 xml:space="preserve">Гродненского областного   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</si>
  <si>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</si>
  <si>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</si>
  <si>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</si>
  <si>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Минского городского  </t>
  </si>
  <si>
    <t>Начальник отдела технической 
диагностики Минского городского 
управления Госпромнадзора
___________________________Д.С.Чижик</t>
  </si>
  <si>
    <t xml:space="preserve">Минского городского   </t>
  </si>
  <si>
    <t>Заместитель начальника управления - начальник 
отдела надзора  Минского городского 
управления Госпромнадзора
___________________________А.Л.Ворон</t>
  </si>
  <si>
    <t>Минского областного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</si>
  <si>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</si>
  <si>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</si>
  <si>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 xml:space="preserve">Минского областного 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</si>
  <si>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</si>
  <si>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Могилевского областного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</si>
  <si>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</si>
  <si>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Начальник Могилевского областного 
управления Госпромнадзора
___________________________ А.В.Петрученя</t>
  </si>
  <si>
    <t xml:space="preserve">Могилевского областного  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</si>
  <si>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</si>
  <si>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 xml:space="preserve">Могилевского областного   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</si>
  <si>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</si>
  <si>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 xml:space="preserve">Могилевского областного    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</si>
  <si>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</si>
  <si>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Начальник Бобруйского межрайонного 
отдела Могилевского областного 
управления Госпромнадзора
___________________________ И.И.Мицуля</t>
  </si>
  <si>
    <t xml:space="preserve">Могилевского областного     </t>
  </si>
  <si>
    <t>Заместитель начальника Бобруйского 
межрайонного отдела Могилевского 
областного управления Госпромнадзора
___________________________ Н.В.Дроздова</t>
  </si>
  <si>
    <t>1</t>
  </si>
  <si>
    <t>2</t>
  </si>
  <si>
    <t>3</t>
  </si>
  <si>
    <t>Указать наименование организации заключившей долгосрочный договор (вместо данного текста)</t>
  </si>
  <si>
    <t>5.6.</t>
  </si>
  <si>
    <t>Проведение осмотров и испытаний буксировочной канатной дороги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</si>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</sst>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7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5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.5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7.5"/>
      <color theme="1"/>
      <name val="Times New Roman"/>
      <family val="1"/>
    </font>
    <font>
      <i/>
      <sz val="10"/>
      <color theme="1"/>
      <name val="Times New Roman"/>
      <family val="1"/>
    </font>
    <font>
      <i/>
      <sz val="15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5"/>
      <color theme="1"/>
      <name val="Times New Roman"/>
      <family val="1"/>
    </font>
    <font>
      <sz val="12"/>
      <color rgb="FFFF0000"/>
      <name val="Times New Roman"/>
      <family val="1"/>
    </font>
    <font>
      <b/>
      <sz val="1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6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7" fillId="0" borderId="0" xfId="0" applyFont="1" applyAlignment="1" applyProtection="1">
      <alignment/>
      <protection hidden="1" locked="0"/>
    </xf>
    <xf numFmtId="0" fontId="67" fillId="33" borderId="0" xfId="0" applyFont="1" applyFill="1" applyAlignment="1" applyProtection="1">
      <alignment/>
      <protection hidden="1" locked="0"/>
    </xf>
    <xf numFmtId="0" fontId="67" fillId="0" borderId="0" xfId="0" applyFont="1" applyBorder="1" applyAlignment="1" applyProtection="1">
      <alignment/>
      <protection hidden="1" locked="0"/>
    </xf>
    <xf numFmtId="0" fontId="68" fillId="34" borderId="10" xfId="0" applyFont="1" applyFill="1" applyBorder="1" applyAlignment="1">
      <alignment horizontal="center" vertical="center"/>
    </xf>
    <xf numFmtId="0" fontId="69" fillId="33" borderId="0" xfId="0" applyFont="1" applyFill="1" applyAlignment="1" applyProtection="1">
      <alignment horizontal="center"/>
      <protection hidden="1"/>
    </xf>
    <xf numFmtId="0" fontId="68" fillId="0" borderId="11" xfId="0" applyFont="1" applyFill="1" applyBorder="1" applyAlignment="1">
      <alignment horizontal="justify" vertical="center"/>
    </xf>
    <xf numFmtId="0" fontId="68" fillId="0" borderId="11" xfId="0" applyFont="1" applyFill="1" applyBorder="1" applyAlignment="1">
      <alignment horizontal="justify" vertical="center" wrapText="1"/>
    </xf>
    <xf numFmtId="49" fontId="68" fillId="0" borderId="11" xfId="0" applyNumberFormat="1" applyFont="1" applyFill="1" applyBorder="1" applyAlignment="1">
      <alignment horizontal="justify" vertical="center"/>
    </xf>
    <xf numFmtId="0" fontId="70" fillId="0" borderId="11" xfId="0" applyFont="1" applyFill="1" applyBorder="1" applyAlignment="1">
      <alignment horizontal="justify" vertical="center" wrapText="1"/>
    </xf>
    <xf numFmtId="0" fontId="70" fillId="0" borderId="12" xfId="0" applyFont="1" applyFill="1" applyBorder="1" applyAlignment="1">
      <alignment horizontal="justify" vertical="center" wrapText="1"/>
    </xf>
    <xf numFmtId="49" fontId="68" fillId="0" borderId="12" xfId="0" applyNumberFormat="1" applyFont="1" applyFill="1" applyBorder="1" applyAlignment="1">
      <alignment horizontal="justify" vertical="center"/>
    </xf>
    <xf numFmtId="2" fontId="70" fillId="0" borderId="11" xfId="0" applyNumberFormat="1" applyFont="1" applyFill="1" applyBorder="1" applyAlignment="1">
      <alignment horizontal="justify" vertical="center" wrapText="1"/>
    </xf>
    <xf numFmtId="0" fontId="68" fillId="34" borderId="13" xfId="0" applyFont="1" applyFill="1" applyBorder="1" applyAlignment="1">
      <alignment horizontal="left" vertical="center"/>
    </xf>
    <xf numFmtId="0" fontId="68" fillId="34" borderId="14" xfId="0" applyFont="1" applyFill="1" applyBorder="1" applyAlignment="1">
      <alignment horizontal="center" vertical="center"/>
    </xf>
    <xf numFmtId="2" fontId="68" fillId="0" borderId="15" xfId="0" applyNumberFormat="1" applyFont="1" applyFill="1" applyBorder="1" applyAlignment="1">
      <alignment horizontal="center" vertical="center"/>
    </xf>
    <xf numFmtId="2" fontId="68" fillId="0" borderId="14" xfId="0" applyNumberFormat="1" applyFont="1" applyFill="1" applyBorder="1" applyAlignment="1">
      <alignment horizontal="center" vertical="center"/>
    </xf>
    <xf numFmtId="0" fontId="67" fillId="33" borderId="0" xfId="0" applyFont="1" applyFill="1" applyAlignment="1" applyProtection="1">
      <alignment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67" fillId="33" borderId="0" xfId="0" applyFont="1" applyFill="1" applyAlignment="1" applyProtection="1">
      <alignment/>
      <protection hidden="1"/>
    </xf>
    <xf numFmtId="0" fontId="71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49" fontId="67" fillId="33" borderId="0" xfId="0" applyNumberFormat="1" applyFont="1" applyFill="1" applyAlignment="1" applyProtection="1">
      <alignment/>
      <protection hidden="1"/>
    </xf>
    <xf numFmtId="0" fontId="67" fillId="33" borderId="0" xfId="0" applyFont="1" applyFill="1" applyAlignment="1" applyProtection="1">
      <alignment horizontal="left" vertical="top"/>
      <protection hidden="1"/>
    </xf>
    <xf numFmtId="14" fontId="72" fillId="33" borderId="0" xfId="0" applyNumberFormat="1" applyFont="1" applyFill="1" applyBorder="1" applyAlignment="1" applyProtection="1">
      <alignment horizontal="center" wrapText="1"/>
      <protection hidden="1"/>
    </xf>
    <xf numFmtId="0" fontId="67" fillId="33" borderId="0" xfId="0" applyFont="1" applyFill="1" applyBorder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right"/>
      <protection hidden="1"/>
    </xf>
    <xf numFmtId="2" fontId="69" fillId="33" borderId="0" xfId="0" applyNumberFormat="1" applyFont="1" applyFill="1" applyAlignment="1" applyProtection="1">
      <alignment/>
      <protection hidden="1"/>
    </xf>
    <xf numFmtId="0" fontId="69" fillId="33" borderId="0" xfId="0" applyFont="1" applyFill="1" applyBorder="1" applyAlignment="1" applyProtection="1">
      <alignment vertical="top"/>
      <protection hidden="1"/>
    </xf>
    <xf numFmtId="0" fontId="67" fillId="33" borderId="0" xfId="0" applyNumberFormat="1" applyFont="1" applyFill="1" applyAlignment="1" applyProtection="1" quotePrefix="1">
      <alignment horizontal="right"/>
      <protection hidden="1"/>
    </xf>
    <xf numFmtId="0" fontId="72" fillId="33" borderId="16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 horizontal="center" wrapText="1"/>
      <protection hidden="1"/>
    </xf>
    <xf numFmtId="49" fontId="72" fillId="33" borderId="0" xfId="0" applyNumberFormat="1" applyFont="1" applyFill="1" applyBorder="1" applyAlignment="1" applyProtection="1">
      <alignment horizontal="right"/>
      <protection hidden="1"/>
    </xf>
    <xf numFmtId="0" fontId="67" fillId="33" borderId="17" xfId="0" applyFont="1" applyFill="1" applyBorder="1" applyAlignment="1" applyProtection="1">
      <alignment horizontal="left" vertical="top" wrapText="1"/>
      <protection hidden="1"/>
    </xf>
    <xf numFmtId="0" fontId="73" fillId="33" borderId="0" xfId="0" applyFont="1" applyFill="1" applyAlignment="1" applyProtection="1">
      <alignment vertical="top"/>
      <protection hidden="1"/>
    </xf>
    <xf numFmtId="0" fontId="73" fillId="33" borderId="0" xfId="0" applyFont="1" applyFill="1" applyAlignment="1" applyProtection="1">
      <alignment/>
      <protection hidden="1"/>
    </xf>
    <xf numFmtId="0" fontId="72" fillId="35" borderId="0" xfId="0" applyFont="1" applyFill="1" applyBorder="1" applyAlignment="1">
      <alignment horizontal="left" vertical="top" wrapText="1"/>
    </xf>
    <xf numFmtId="0" fontId="67" fillId="35" borderId="0" xfId="0" applyFont="1" applyFill="1" applyAlignment="1">
      <alignment horizontal="left" vertical="top" wrapText="1"/>
    </xf>
    <xf numFmtId="0" fontId="67" fillId="33" borderId="0" xfId="0" applyFont="1" applyFill="1" applyAlignment="1" applyProtection="1">
      <alignment horizontal="left"/>
      <protection hidden="1"/>
    </xf>
    <xf numFmtId="0" fontId="13" fillId="33" borderId="0" xfId="0" applyFont="1" applyFill="1" applyBorder="1" applyAlignment="1" applyProtection="1">
      <alignment horizontal="left" vertical="top" wrapText="1"/>
      <protection hidden="1"/>
    </xf>
    <xf numFmtId="0" fontId="72" fillId="33" borderId="0" xfId="0" applyFont="1" applyFill="1" applyAlignment="1" applyProtection="1">
      <alignment horizontal="left" vertical="top"/>
      <protection hidden="1"/>
    </xf>
    <xf numFmtId="0" fontId="67" fillId="33" borderId="17" xfId="0" applyFont="1" applyFill="1" applyBorder="1" applyAlignment="1" applyProtection="1">
      <alignment horizontal="left" vertical="top"/>
      <protection hidden="1"/>
    </xf>
    <xf numFmtId="0" fontId="67" fillId="33" borderId="0" xfId="0" applyFont="1" applyFill="1" applyBorder="1" applyAlignment="1" applyProtection="1">
      <alignment horizontal="center"/>
      <protection hidden="1"/>
    </xf>
    <xf numFmtId="0" fontId="74" fillId="33" borderId="0" xfId="0" applyFont="1" applyFill="1" applyAlignment="1" applyProtection="1">
      <alignment horizontal="left" vertical="top" wrapText="1"/>
      <protection hidden="1"/>
    </xf>
    <xf numFmtId="0" fontId="75" fillId="0" borderId="0" xfId="0" applyFont="1" applyFill="1" applyAlignment="1" applyProtection="1">
      <alignment horizontal="left" vertical="top" wrapText="1"/>
      <protection hidden="1"/>
    </xf>
    <xf numFmtId="0" fontId="76" fillId="35" borderId="0" xfId="0" applyFont="1" applyFill="1" applyBorder="1" applyAlignment="1">
      <alignment horizontal="left" vertical="top" wrapText="1"/>
    </xf>
    <xf numFmtId="0" fontId="77" fillId="35" borderId="0" xfId="0" applyFont="1" applyFill="1" applyAlignment="1">
      <alignment horizontal="left" vertical="top" wrapText="1"/>
    </xf>
    <xf numFmtId="0" fontId="77" fillId="0" borderId="0" xfId="0" applyFont="1" applyAlignment="1" applyProtection="1">
      <alignment horizontal="left" vertical="top" wrapText="1"/>
      <protection hidden="1" locked="0"/>
    </xf>
    <xf numFmtId="0" fontId="69" fillId="33" borderId="0" xfId="0" applyFont="1" applyFill="1" applyAlignment="1" applyProtection="1">
      <alignment horizontal="center"/>
      <protection hidden="1" locked="0"/>
    </xf>
    <xf numFmtId="0" fontId="72" fillId="0" borderId="0" xfId="0" applyFont="1" applyBorder="1" applyAlignment="1" applyProtection="1">
      <alignment horizontal="left" vertical="top" wrapText="1"/>
      <protection locked="0"/>
    </xf>
    <xf numFmtId="0" fontId="67" fillId="0" borderId="0" xfId="0" applyFont="1" applyAlignment="1" applyProtection="1">
      <alignment horizontal="left" vertical="top" wrapText="1"/>
      <protection locked="0"/>
    </xf>
    <xf numFmtId="0" fontId="72" fillId="0" borderId="0" xfId="0" applyFont="1" applyBorder="1" applyAlignment="1" applyProtection="1">
      <alignment horizontal="left" vertical="top" wrapText="1"/>
      <protection/>
    </xf>
    <xf numFmtId="0" fontId="67" fillId="0" borderId="0" xfId="0" applyFont="1" applyAlignment="1" applyProtection="1">
      <alignment horizontal="left" vertical="top" wrapText="1"/>
      <protection/>
    </xf>
    <xf numFmtId="0" fontId="72" fillId="35" borderId="0" xfId="0" applyFont="1" applyFill="1" applyBorder="1" applyAlignment="1" applyProtection="1">
      <alignment horizontal="left" vertical="top" wrapText="1"/>
      <protection locked="0"/>
    </xf>
    <xf numFmtId="0" fontId="67" fillId="35" borderId="0" xfId="0" applyFont="1" applyFill="1" applyAlignment="1" applyProtection="1">
      <alignment horizontal="left" vertical="top" wrapText="1"/>
      <protection locked="0"/>
    </xf>
    <xf numFmtId="0" fontId="72" fillId="35" borderId="0" xfId="0" applyFont="1" applyFill="1" applyBorder="1" applyAlignment="1" applyProtection="1">
      <alignment horizontal="left" vertical="top" wrapText="1"/>
      <protection/>
    </xf>
    <xf numFmtId="0" fontId="67" fillId="35" borderId="0" xfId="0" applyFont="1" applyFill="1" applyAlignment="1" applyProtection="1">
      <alignment horizontal="left" vertical="top" wrapText="1"/>
      <protection/>
    </xf>
    <xf numFmtId="0" fontId="78" fillId="33" borderId="0" xfId="0" applyFont="1" applyFill="1" applyBorder="1" applyAlignment="1" applyProtection="1">
      <alignment horizontal="left" vertical="top" wrapText="1"/>
      <protection hidden="1"/>
    </xf>
    <xf numFmtId="0" fontId="68" fillId="34" borderId="10" xfId="0" applyFont="1" applyFill="1" applyBorder="1" applyAlignment="1" applyProtection="1">
      <alignment horizontal="center" vertical="center"/>
      <protection/>
    </xf>
    <xf numFmtId="0" fontId="68" fillId="34" borderId="0" xfId="0" applyFont="1" applyFill="1" applyBorder="1" applyAlignment="1" applyProtection="1">
      <alignment horizontal="left" vertical="center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8" fillId="0" borderId="11" xfId="0" applyNumberFormat="1" applyFont="1" applyFill="1" applyBorder="1" applyAlignment="1" applyProtection="1">
      <alignment horizontal="center" vertical="center"/>
      <protection/>
    </xf>
    <xf numFmtId="0" fontId="68" fillId="0" borderId="11" xfId="0" applyFont="1" applyBorder="1" applyAlignment="1" applyProtection="1">
      <alignment horizontal="justify" vertical="center" wrapText="1"/>
      <protection/>
    </xf>
    <xf numFmtId="2" fontId="68" fillId="0" borderId="11" xfId="0" applyNumberFormat="1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/>
      <protection hidden="1"/>
    </xf>
    <xf numFmtId="0" fontId="72" fillId="33" borderId="17" xfId="0" applyFont="1" applyFill="1" applyBorder="1" applyAlignment="1" applyProtection="1">
      <alignment horizontal="left" wrapText="1"/>
      <protection hidden="1" locked="0"/>
    </xf>
    <xf numFmtId="0" fontId="72" fillId="33" borderId="0" xfId="0" applyFont="1" applyFill="1" applyAlignment="1" applyProtection="1">
      <alignment/>
      <protection hidden="1" locked="0"/>
    </xf>
    <xf numFmtId="0" fontId="79" fillId="33" borderId="0" xfId="0" applyFont="1" applyFill="1" applyAlignment="1" applyProtection="1">
      <alignment vertical="top" wrapText="1"/>
      <protection hidden="1" locked="0"/>
    </xf>
    <xf numFmtId="49" fontId="69" fillId="33" borderId="0" xfId="0" applyNumberFormat="1" applyFont="1" applyFill="1" applyAlignment="1" applyProtection="1">
      <alignment horizontal="center"/>
      <protection hidden="1" locked="0"/>
    </xf>
    <xf numFmtId="49" fontId="69" fillId="33" borderId="0" xfId="0" applyNumberFormat="1" applyFont="1" applyFill="1" applyAlignment="1" applyProtection="1">
      <alignment horizontal="center"/>
      <protection hidden="1"/>
    </xf>
    <xf numFmtId="49" fontId="78" fillId="33" borderId="0" xfId="0" applyNumberFormat="1" applyFont="1" applyFill="1" applyAlignment="1" applyProtection="1">
      <alignment horizontal="left" vertical="top"/>
      <protection hidden="1"/>
    </xf>
    <xf numFmtId="49" fontId="80" fillId="33" borderId="0" xfId="0" applyNumberFormat="1" applyFont="1" applyFill="1" applyAlignment="1" applyProtection="1">
      <alignment horizontal="left" vertical="top"/>
      <protection hidden="1"/>
    </xf>
    <xf numFmtId="49" fontId="67" fillId="33" borderId="0" xfId="0" applyNumberFormat="1" applyFont="1" applyFill="1" applyAlignment="1" applyProtection="1">
      <alignment/>
      <protection hidden="1"/>
    </xf>
    <xf numFmtId="49" fontId="72" fillId="35" borderId="0" xfId="0" applyNumberFormat="1" applyFont="1" applyFill="1" applyBorder="1" applyAlignment="1" applyProtection="1">
      <alignment horizontal="left" vertical="top" wrapText="1"/>
      <protection/>
    </xf>
    <xf numFmtId="49" fontId="67" fillId="35" borderId="0" xfId="0" applyNumberFormat="1" applyFont="1" applyFill="1" applyBorder="1" applyAlignment="1" applyProtection="1">
      <alignment horizontal="left" vertical="top" wrapText="1"/>
      <protection/>
    </xf>
    <xf numFmtId="49" fontId="67" fillId="35" borderId="0" xfId="0" applyNumberFormat="1" applyFont="1" applyFill="1" applyAlignment="1" applyProtection="1">
      <alignment horizontal="left" vertical="top" wrapText="1"/>
      <protection/>
    </xf>
    <xf numFmtId="49" fontId="67" fillId="0" borderId="0" xfId="0" applyNumberFormat="1" applyFont="1" applyAlignment="1" applyProtection="1">
      <alignment/>
      <protection hidden="1"/>
    </xf>
    <xf numFmtId="49" fontId="67" fillId="33" borderId="0" xfId="0" applyNumberFormat="1" applyFont="1" applyFill="1" applyAlignment="1" applyProtection="1">
      <alignment/>
      <protection hidden="1" locked="0"/>
    </xf>
    <xf numFmtId="49" fontId="72" fillId="0" borderId="0" xfId="0" applyNumberFormat="1" applyFont="1" applyBorder="1" applyAlignment="1" applyProtection="1">
      <alignment horizontal="left" vertical="top" wrapText="1"/>
      <protection locked="0"/>
    </xf>
    <xf numFmtId="49" fontId="67" fillId="0" borderId="0" xfId="0" applyNumberFormat="1" applyFont="1" applyAlignment="1" applyProtection="1">
      <alignment horizontal="left" vertical="top" wrapText="1"/>
      <protection locked="0"/>
    </xf>
    <xf numFmtId="49" fontId="67" fillId="0" borderId="0" xfId="0" applyNumberFormat="1" applyFont="1" applyAlignment="1" applyProtection="1">
      <alignment/>
      <protection hidden="1" locked="0"/>
    </xf>
    <xf numFmtId="49" fontId="72" fillId="35" borderId="0" xfId="0" applyNumberFormat="1" applyFont="1" applyFill="1" applyBorder="1" applyAlignment="1" applyProtection="1">
      <alignment horizontal="left" vertical="top" wrapText="1"/>
      <protection locked="0"/>
    </xf>
    <xf numFmtId="49" fontId="67" fillId="35" borderId="0" xfId="0" applyNumberFormat="1" applyFont="1" applyFill="1" applyAlignment="1" applyProtection="1">
      <alignment horizontal="left" vertical="top" wrapText="1"/>
      <protection locked="0"/>
    </xf>
    <xf numFmtId="49" fontId="72" fillId="35" borderId="0" xfId="0" applyNumberFormat="1" applyFont="1" applyFill="1" applyBorder="1" applyAlignment="1">
      <alignment horizontal="left" vertical="top" wrapText="1"/>
    </xf>
    <xf numFmtId="49" fontId="67" fillId="35" borderId="0" xfId="0" applyNumberFormat="1" applyFont="1" applyFill="1" applyAlignment="1">
      <alignment horizontal="left" vertical="top" wrapText="1"/>
    </xf>
    <xf numFmtId="49" fontId="69" fillId="33" borderId="0" xfId="0" applyNumberFormat="1" applyFont="1" applyFill="1" applyBorder="1" applyAlignment="1" applyProtection="1">
      <alignment horizontal="center"/>
      <protection hidden="1"/>
    </xf>
    <xf numFmtId="49" fontId="67" fillId="0" borderId="0" xfId="0" applyNumberFormat="1" applyFont="1" applyBorder="1" applyAlignment="1" applyProtection="1">
      <alignment/>
      <protection hidden="1" locked="0"/>
    </xf>
    <xf numFmtId="49" fontId="72" fillId="35" borderId="0" xfId="0" applyNumberFormat="1" applyFont="1" applyFill="1" applyAlignment="1" applyProtection="1">
      <alignment horizontal="left" vertical="top" wrapText="1"/>
      <protection hidden="1"/>
    </xf>
    <xf numFmtId="49" fontId="67" fillId="35" borderId="0" xfId="0" applyNumberFormat="1" applyFont="1" applyFill="1" applyAlignment="1" applyProtection="1">
      <alignment horizontal="left" vertical="top" wrapText="1"/>
      <protection hidden="1"/>
    </xf>
    <xf numFmtId="49" fontId="67" fillId="0" borderId="0" xfId="0" applyNumberFormat="1" applyFont="1" applyFill="1" applyBorder="1" applyAlignment="1" applyProtection="1">
      <alignment/>
      <protection hidden="1" locked="0"/>
    </xf>
    <xf numFmtId="49" fontId="67" fillId="0" borderId="0" xfId="0" applyNumberFormat="1" applyFont="1" applyAlignment="1" applyProtection="1">
      <alignment horizontal="left" vertical="top"/>
      <protection hidden="1" locked="0"/>
    </xf>
    <xf numFmtId="49" fontId="69" fillId="33" borderId="0" xfId="0" applyNumberFormat="1" applyFont="1" applyFill="1" applyAlignment="1" applyProtection="1">
      <alignment horizontal="right"/>
      <protection hidden="1"/>
    </xf>
    <xf numFmtId="49" fontId="69" fillId="33" borderId="0" xfId="0" applyNumberFormat="1" applyFont="1" applyFill="1" applyAlignment="1" applyProtection="1">
      <alignment horizontal="left"/>
      <protection hidden="1"/>
    </xf>
    <xf numFmtId="49" fontId="69" fillId="33" borderId="0" xfId="0" applyNumberFormat="1" applyFont="1" applyFill="1" applyAlignment="1" applyProtection="1">
      <alignment horizontal="center" vertical="top"/>
      <protection hidden="1"/>
    </xf>
    <xf numFmtId="49" fontId="67" fillId="0" borderId="0" xfId="0" applyNumberFormat="1" applyFont="1" applyAlignment="1" applyProtection="1">
      <alignment vertical="top"/>
      <protection hidden="1" locked="0"/>
    </xf>
    <xf numFmtId="49" fontId="67" fillId="33" borderId="0" xfId="0" applyNumberFormat="1" applyFont="1" applyFill="1" applyBorder="1" applyAlignment="1" applyProtection="1">
      <alignment/>
      <protection hidden="1"/>
    </xf>
    <xf numFmtId="49" fontId="67" fillId="33" borderId="0" xfId="0" applyNumberFormat="1" applyFont="1" applyFill="1" applyBorder="1" applyAlignment="1" applyProtection="1">
      <alignment/>
      <protection hidden="1"/>
    </xf>
    <xf numFmtId="49" fontId="72" fillId="33" borderId="0" xfId="0" applyNumberFormat="1" applyFont="1" applyFill="1" applyBorder="1" applyAlignment="1" applyProtection="1">
      <alignment/>
      <protection hidden="1"/>
    </xf>
    <xf numFmtId="49" fontId="71" fillId="33" borderId="0" xfId="0" applyNumberFormat="1" applyFont="1" applyFill="1" applyBorder="1" applyAlignment="1" applyProtection="1">
      <alignment/>
      <protection hidden="1"/>
    </xf>
    <xf numFmtId="49" fontId="67" fillId="33" borderId="0" xfId="0" applyNumberFormat="1" applyFont="1" applyFill="1" applyAlignment="1" applyProtection="1">
      <alignment vertical="top"/>
      <protection hidden="1"/>
    </xf>
    <xf numFmtId="49" fontId="81" fillId="33" borderId="0" xfId="0" applyNumberFormat="1" applyFont="1" applyFill="1" applyBorder="1" applyAlignment="1" applyProtection="1">
      <alignment/>
      <protection hidden="1"/>
    </xf>
    <xf numFmtId="0" fontId="67" fillId="33" borderId="16" xfId="0" applyFont="1" applyFill="1" applyBorder="1" applyAlignment="1" applyProtection="1">
      <alignment horizontal="left"/>
      <protection hidden="1"/>
    </xf>
    <xf numFmtId="0" fontId="67" fillId="33" borderId="0" xfId="0" applyFont="1" applyFill="1" applyAlignment="1" applyProtection="1">
      <alignment horizontal="left"/>
      <protection hidden="1"/>
    </xf>
    <xf numFmtId="0" fontId="72" fillId="33" borderId="0" xfId="0" applyFont="1" applyFill="1" applyAlignment="1" applyProtection="1">
      <alignment horizontal="center" vertical="top"/>
      <protection hidden="1"/>
    </xf>
    <xf numFmtId="0" fontId="13" fillId="33" borderId="0" xfId="0" applyFont="1" applyFill="1" applyBorder="1" applyAlignment="1" applyProtection="1">
      <alignment horizontal="left" vertical="top" wrapText="1"/>
      <protection hidden="1"/>
    </xf>
    <xf numFmtId="0" fontId="82" fillId="0" borderId="0" xfId="0" applyFont="1" applyFill="1" applyBorder="1" applyAlignment="1" applyProtection="1">
      <alignment horizontal="left" wrapText="1"/>
      <protection hidden="1"/>
    </xf>
    <xf numFmtId="0" fontId="82" fillId="0" borderId="17" xfId="0" applyFont="1" applyFill="1" applyBorder="1" applyAlignment="1" applyProtection="1">
      <alignment horizontal="left" wrapText="1"/>
      <protection hidden="1"/>
    </xf>
    <xf numFmtId="0" fontId="67" fillId="0" borderId="17" xfId="0" applyFont="1" applyBorder="1" applyAlignment="1" applyProtection="1">
      <alignment horizontal="center"/>
      <protection hidden="1"/>
    </xf>
    <xf numFmtId="0" fontId="83" fillId="33" borderId="17" xfId="0" applyFont="1" applyFill="1" applyBorder="1" applyAlignment="1" applyProtection="1">
      <alignment horizontal="right" wrapText="1"/>
      <protection hidden="1"/>
    </xf>
    <xf numFmtId="2" fontId="84" fillId="33" borderId="18" xfId="0" applyNumberFormat="1" applyFont="1" applyFill="1" applyBorder="1" applyAlignment="1" applyProtection="1">
      <alignment horizontal="center"/>
      <protection hidden="1"/>
    </xf>
    <xf numFmtId="2" fontId="84" fillId="33" borderId="16" xfId="0" applyNumberFormat="1" applyFont="1" applyFill="1" applyBorder="1" applyAlignment="1" applyProtection="1">
      <alignment horizontal="center"/>
      <protection hidden="1"/>
    </xf>
    <xf numFmtId="2" fontId="84" fillId="33" borderId="19" xfId="0" applyNumberFormat="1" applyFont="1" applyFill="1" applyBorder="1" applyAlignment="1" applyProtection="1">
      <alignment horizontal="center"/>
      <protection hidden="1"/>
    </xf>
    <xf numFmtId="0" fontId="67" fillId="33" borderId="17" xfId="0" applyFont="1" applyFill="1" applyBorder="1" applyAlignment="1" applyProtection="1">
      <alignment horizontal="left"/>
      <protection hidden="1"/>
    </xf>
    <xf numFmtId="49" fontId="78" fillId="36" borderId="0" xfId="0" applyNumberFormat="1" applyFont="1" applyFill="1" applyAlignment="1" applyProtection="1">
      <alignment horizontal="left" vertical="top"/>
      <protection hidden="1" locked="0"/>
    </xf>
    <xf numFmtId="0" fontId="85" fillId="33" borderId="0" xfId="0" applyFont="1" applyFill="1" applyAlignment="1" applyProtection="1">
      <alignment horizontal="left" vertical="top" wrapText="1"/>
      <protection hidden="1" locked="0"/>
    </xf>
    <xf numFmtId="2" fontId="69" fillId="33" borderId="18" xfId="0" applyNumberFormat="1" applyFont="1" applyFill="1" applyBorder="1" applyAlignment="1" applyProtection="1">
      <alignment horizontal="center" vertical="top"/>
      <protection/>
    </xf>
    <xf numFmtId="2" fontId="69" fillId="33" borderId="16" xfId="0" applyNumberFormat="1" applyFont="1" applyFill="1" applyBorder="1" applyAlignment="1" applyProtection="1">
      <alignment horizontal="center" vertical="top"/>
      <protection/>
    </xf>
    <xf numFmtId="2" fontId="69" fillId="33" borderId="19" xfId="0" applyNumberFormat="1" applyFont="1" applyFill="1" applyBorder="1" applyAlignment="1" applyProtection="1">
      <alignment horizontal="center" vertical="top"/>
      <protection/>
    </xf>
    <xf numFmtId="0" fontId="69" fillId="33" borderId="18" xfId="0" applyNumberFormat="1" applyFont="1" applyFill="1" applyBorder="1" applyAlignment="1" applyProtection="1">
      <alignment horizontal="right" vertical="top"/>
      <protection/>
    </xf>
    <xf numFmtId="0" fontId="69" fillId="33" borderId="16" xfId="0" applyNumberFormat="1" applyFont="1" applyFill="1" applyBorder="1" applyAlignment="1" applyProtection="1">
      <alignment horizontal="right" vertical="top"/>
      <protection/>
    </xf>
    <xf numFmtId="0" fontId="69" fillId="33" borderId="19" xfId="0" applyNumberFormat="1" applyFont="1" applyFill="1" applyBorder="1" applyAlignment="1" applyProtection="1">
      <alignment horizontal="right" vertical="top"/>
      <protection/>
    </xf>
    <xf numFmtId="0" fontId="69" fillId="33" borderId="18" xfId="0" applyFont="1" applyFill="1" applyBorder="1" applyAlignment="1" applyProtection="1">
      <alignment horizontal="left" vertical="top" wrapText="1"/>
      <protection hidden="1"/>
    </xf>
    <xf numFmtId="0" fontId="69" fillId="33" borderId="16" xfId="0" applyFont="1" applyFill="1" applyBorder="1" applyAlignment="1" applyProtection="1">
      <alignment horizontal="left" vertical="top" wrapText="1"/>
      <protection hidden="1"/>
    </xf>
    <xf numFmtId="0" fontId="69" fillId="33" borderId="19" xfId="0" applyFont="1" applyFill="1" applyBorder="1" applyAlignment="1" applyProtection="1">
      <alignment horizontal="left" vertical="top" wrapText="1"/>
      <protection hidden="1"/>
    </xf>
    <xf numFmtId="0" fontId="67" fillId="33" borderId="18" xfId="0" applyNumberFormat="1" applyFont="1" applyFill="1" applyBorder="1" applyAlignment="1" applyProtection="1">
      <alignment horizontal="center" vertical="top"/>
      <protection/>
    </xf>
    <xf numFmtId="0" fontId="67" fillId="33" borderId="16" xfId="0" applyNumberFormat="1" applyFont="1" applyFill="1" applyBorder="1" applyAlignment="1" applyProtection="1">
      <alignment horizontal="center" vertical="top"/>
      <protection/>
    </xf>
    <xf numFmtId="0" fontId="67" fillId="33" borderId="19" xfId="0" applyNumberFormat="1" applyFont="1" applyFill="1" applyBorder="1" applyAlignment="1" applyProtection="1">
      <alignment horizontal="center" vertical="top"/>
      <protection/>
    </xf>
    <xf numFmtId="0" fontId="82" fillId="33" borderId="10" xfId="0" applyFont="1" applyFill="1" applyBorder="1" applyAlignment="1" applyProtection="1">
      <alignment horizontal="center" vertical="top" wrapText="1"/>
      <protection hidden="1"/>
    </xf>
    <xf numFmtId="0" fontId="82" fillId="33" borderId="20" xfId="0" applyFont="1" applyFill="1" applyBorder="1" applyAlignment="1" applyProtection="1">
      <alignment horizontal="center" vertical="top" wrapText="1"/>
      <protection hidden="1"/>
    </xf>
    <xf numFmtId="0" fontId="82" fillId="33" borderId="21" xfId="0" applyFont="1" applyFill="1" applyBorder="1" applyAlignment="1" applyProtection="1">
      <alignment horizontal="center" vertical="top" wrapText="1"/>
      <protection hidden="1"/>
    </xf>
    <xf numFmtId="14" fontId="72" fillId="33" borderId="17" xfId="0" applyNumberFormat="1" applyFont="1" applyFill="1" applyBorder="1" applyAlignment="1" applyProtection="1">
      <alignment horizontal="left"/>
      <protection hidden="1"/>
    </xf>
    <xf numFmtId="0" fontId="72" fillId="0" borderId="17" xfId="0" applyFont="1" applyFill="1" applyBorder="1" applyAlignment="1" applyProtection="1">
      <alignment horizontal="center"/>
      <protection hidden="1" locked="0"/>
    </xf>
    <xf numFmtId="0" fontId="72" fillId="0" borderId="17" xfId="0" applyFont="1" applyFill="1" applyBorder="1" applyAlignment="1" applyProtection="1">
      <alignment horizontal="right"/>
      <protection hidden="1" locked="0"/>
    </xf>
    <xf numFmtId="0" fontId="67" fillId="33" borderId="0" xfId="0" applyFont="1" applyFill="1" applyAlignment="1" applyProtection="1">
      <alignment horizontal="justify" wrapText="1"/>
      <protection hidden="1"/>
    </xf>
    <xf numFmtId="0" fontId="82" fillId="33" borderId="18" xfId="0" applyFont="1" applyFill="1" applyBorder="1" applyAlignment="1" applyProtection="1">
      <alignment horizontal="center" vertical="center" wrapText="1"/>
      <protection hidden="1"/>
    </xf>
    <xf numFmtId="0" fontId="82" fillId="33" borderId="16" xfId="0" applyFont="1" applyFill="1" applyBorder="1" applyAlignment="1" applyProtection="1">
      <alignment horizontal="center" vertical="center" wrapText="1"/>
      <protection hidden="1"/>
    </xf>
    <xf numFmtId="0" fontId="82" fillId="33" borderId="19" xfId="0" applyFont="1" applyFill="1" applyBorder="1" applyAlignment="1" applyProtection="1">
      <alignment horizontal="center" vertical="center" wrapText="1"/>
      <protection hidden="1"/>
    </xf>
    <xf numFmtId="0" fontId="82" fillId="33" borderId="10" xfId="0" applyFont="1" applyFill="1" applyBorder="1" applyAlignment="1" applyProtection="1">
      <alignment horizontal="center" vertical="top"/>
      <protection hidden="1"/>
    </xf>
    <xf numFmtId="0" fontId="82" fillId="33" borderId="20" xfId="0" applyFont="1" applyFill="1" applyBorder="1" applyAlignment="1" applyProtection="1">
      <alignment horizontal="center" vertical="top"/>
      <protection hidden="1"/>
    </xf>
    <xf numFmtId="0" fontId="82" fillId="33" borderId="21" xfId="0" applyFont="1" applyFill="1" applyBorder="1" applyAlignment="1" applyProtection="1">
      <alignment horizontal="center" vertical="top"/>
      <protection hidden="1"/>
    </xf>
    <xf numFmtId="0" fontId="72" fillId="33" borderId="0" xfId="0" applyFont="1" applyFill="1" applyBorder="1" applyAlignment="1" applyProtection="1">
      <alignment horizontal="left" vertical="top" wrapText="1"/>
      <protection hidden="1"/>
    </xf>
    <xf numFmtId="0" fontId="67" fillId="0" borderId="0" xfId="0" applyFont="1" applyFill="1" applyAlignment="1" applyProtection="1">
      <alignment horizontal="left" vertical="top" wrapText="1"/>
      <protection hidden="1"/>
    </xf>
    <xf numFmtId="0" fontId="13" fillId="33" borderId="0" xfId="0" applyNumberFormat="1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67" fillId="33" borderId="0" xfId="0" applyFont="1" applyFill="1" applyAlignment="1" applyProtection="1">
      <alignment horizontal="right"/>
      <protection hidden="1"/>
    </xf>
    <xf numFmtId="0" fontId="72" fillId="33" borderId="17" xfId="0" applyFont="1" applyFill="1" applyBorder="1" applyAlignment="1" applyProtection="1">
      <alignment horizontal="center" wrapText="1"/>
      <protection hidden="1"/>
    </xf>
    <xf numFmtId="49" fontId="67" fillId="33" borderId="0" xfId="0" applyNumberFormat="1" applyFont="1" applyFill="1" applyAlignment="1" applyProtection="1">
      <alignment horizontal="left" vertical="top" wrapText="1"/>
      <protection hidden="1"/>
    </xf>
    <xf numFmtId="2" fontId="69" fillId="33" borderId="18" xfId="0" applyNumberFormat="1" applyFont="1" applyFill="1" applyBorder="1" applyAlignment="1" applyProtection="1">
      <alignment horizontal="center" vertical="top"/>
      <protection hidden="1"/>
    </xf>
    <xf numFmtId="2" fontId="69" fillId="33" borderId="16" xfId="0" applyNumberFormat="1" applyFont="1" applyFill="1" applyBorder="1" applyAlignment="1" applyProtection="1">
      <alignment horizontal="center" vertical="top"/>
      <protection hidden="1"/>
    </xf>
    <xf numFmtId="2" fontId="69" fillId="33" borderId="19" xfId="0" applyNumberFormat="1" applyFont="1" applyFill="1" applyBorder="1" applyAlignment="1" applyProtection="1">
      <alignment horizontal="center" vertical="top"/>
      <protection hidden="1"/>
    </xf>
    <xf numFmtId="0" fontId="67" fillId="33" borderId="18" xfId="0" applyNumberFormat="1" applyFont="1" applyFill="1" applyBorder="1" applyAlignment="1" applyProtection="1">
      <alignment horizontal="right" vertical="top"/>
      <protection hidden="1" locked="0"/>
    </xf>
    <xf numFmtId="0" fontId="67" fillId="33" borderId="16" xfId="0" applyNumberFormat="1" applyFont="1" applyFill="1" applyBorder="1" applyAlignment="1" applyProtection="1">
      <alignment horizontal="right" vertical="top"/>
      <protection hidden="1" locked="0"/>
    </xf>
    <xf numFmtId="0" fontId="67" fillId="33" borderId="19" xfId="0" applyNumberFormat="1" applyFont="1" applyFill="1" applyBorder="1" applyAlignment="1" applyProtection="1">
      <alignment horizontal="right" vertical="top"/>
      <protection hidden="1" locked="0"/>
    </xf>
    <xf numFmtId="0" fontId="69" fillId="33" borderId="18" xfId="0" applyFont="1" applyFill="1" applyBorder="1" applyAlignment="1" applyProtection="1">
      <alignment horizontal="center" vertical="top"/>
      <protection hidden="1"/>
    </xf>
    <xf numFmtId="0" fontId="69" fillId="33" borderId="16" xfId="0" applyFont="1" applyFill="1" applyBorder="1" applyAlignment="1" applyProtection="1">
      <alignment horizontal="center" vertical="top"/>
      <protection hidden="1"/>
    </xf>
    <xf numFmtId="0" fontId="69" fillId="33" borderId="19" xfId="0" applyFont="1" applyFill="1" applyBorder="1" applyAlignment="1" applyProtection="1">
      <alignment horizontal="center" vertical="top"/>
      <protection hidden="1"/>
    </xf>
    <xf numFmtId="2" fontId="67" fillId="33" borderId="18" xfId="0" applyNumberFormat="1" applyFont="1" applyFill="1" applyBorder="1" applyAlignment="1" applyProtection="1">
      <alignment horizontal="center" vertical="top"/>
      <protection hidden="1"/>
    </xf>
    <xf numFmtId="0" fontId="83" fillId="33" borderId="20" xfId="0" applyFont="1" applyFill="1" applyBorder="1" applyAlignment="1" applyProtection="1">
      <alignment horizontal="center" vertical="top"/>
      <protection hidden="1"/>
    </xf>
    <xf numFmtId="0" fontId="67" fillId="33" borderId="0" xfId="0" applyFont="1" applyFill="1" applyAlignment="1" applyProtection="1">
      <alignment horizontal="left" wrapText="1"/>
      <protection hidden="1"/>
    </xf>
    <xf numFmtId="14" fontId="67" fillId="33" borderId="17" xfId="0" applyNumberFormat="1" applyFont="1" applyFill="1" applyBorder="1" applyAlignment="1" applyProtection="1">
      <alignment horizontal="center" wrapText="1"/>
      <protection hidden="1"/>
    </xf>
    <xf numFmtId="0" fontId="67" fillId="33" borderId="17" xfId="0" applyFont="1" applyFill="1" applyBorder="1" applyAlignment="1" applyProtection="1">
      <alignment horizontal="center" wrapText="1"/>
      <protection hidden="1"/>
    </xf>
    <xf numFmtId="0" fontId="82" fillId="33" borderId="18" xfId="0" applyFont="1" applyFill="1" applyBorder="1" applyAlignment="1" applyProtection="1">
      <alignment horizontal="center" vertical="center"/>
      <protection hidden="1"/>
    </xf>
    <xf numFmtId="0" fontId="82" fillId="33" borderId="16" xfId="0" applyFont="1" applyFill="1" applyBorder="1" applyAlignment="1" applyProtection="1">
      <alignment horizontal="center" vertical="center"/>
      <protection hidden="1"/>
    </xf>
    <xf numFmtId="0" fontId="82" fillId="33" borderId="19" xfId="0" applyFont="1" applyFill="1" applyBorder="1" applyAlignment="1" applyProtection="1">
      <alignment horizontal="center" vertical="center"/>
      <protection hidden="1"/>
    </xf>
    <xf numFmtId="49" fontId="72" fillId="33" borderId="0" xfId="0" applyNumberFormat="1" applyFont="1" applyFill="1" applyAlignment="1" applyProtection="1">
      <alignment horizontal="left" vertical="top"/>
      <protection hidden="1"/>
    </xf>
    <xf numFmtId="49" fontId="67" fillId="33" borderId="17" xfId="0" applyNumberFormat="1" applyFont="1" applyFill="1" applyBorder="1" applyAlignment="1" applyProtection="1">
      <alignment horizontal="center"/>
      <protection hidden="1" locked="0"/>
    </xf>
    <xf numFmtId="14" fontId="72" fillId="33" borderId="16" xfId="0" applyNumberFormat="1" applyFont="1" applyFill="1" applyBorder="1" applyAlignment="1" applyProtection="1">
      <alignment horizontal="left" vertical="top"/>
      <protection hidden="1" locked="0"/>
    </xf>
    <xf numFmtId="0" fontId="67" fillId="33" borderId="17" xfId="0" applyFont="1" applyFill="1" applyBorder="1" applyAlignment="1" applyProtection="1">
      <alignment horizontal="left" vertical="top"/>
      <protection hidden="1"/>
    </xf>
    <xf numFmtId="0" fontId="72" fillId="33" borderId="17" xfId="0" applyFont="1" applyFill="1" applyBorder="1" applyAlignment="1" applyProtection="1">
      <alignment horizontal="left" vertical="top"/>
      <protection hidden="1"/>
    </xf>
    <xf numFmtId="0" fontId="67" fillId="33" borderId="0" xfId="0" applyFont="1" applyFill="1" applyBorder="1" applyAlignment="1" applyProtection="1">
      <alignment horizontal="center"/>
      <protection hidden="1"/>
    </xf>
    <xf numFmtId="49" fontId="69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78" fillId="0" borderId="0" xfId="0" applyNumberFormat="1" applyFont="1" applyFill="1" applyBorder="1" applyAlignment="1" applyProtection="1">
      <alignment horizontal="left" vertical="top"/>
      <protection/>
    </xf>
    <xf numFmtId="49" fontId="69" fillId="36" borderId="11" xfId="0" applyNumberFormat="1" applyFont="1" applyFill="1" applyBorder="1" applyAlignment="1" applyProtection="1">
      <alignment horizontal="left" vertical="top" wrapText="1"/>
      <protection hidden="1" locked="0"/>
    </xf>
    <xf numFmtId="49" fontId="75" fillId="36" borderId="0" xfId="0" applyNumberFormat="1" applyFont="1" applyFill="1" applyAlignment="1" applyProtection="1">
      <alignment horizontal="left" vertical="top" wrapText="1"/>
      <protection hidden="1" locked="0"/>
    </xf>
    <xf numFmtId="49" fontId="77" fillId="36" borderId="0" xfId="0" applyNumberFormat="1" applyFont="1" applyFill="1" applyBorder="1" applyAlignment="1" applyProtection="1">
      <alignment horizontal="left" vertical="top" wrapText="1"/>
      <protection hidden="1" locked="0"/>
    </xf>
    <xf numFmtId="0" fontId="67" fillId="33" borderId="20" xfId="0" applyFont="1" applyFill="1" applyBorder="1" applyAlignment="1" applyProtection="1">
      <alignment horizontal="left" vertical="top" wrapText="1"/>
      <protection hidden="1"/>
    </xf>
    <xf numFmtId="0" fontId="67" fillId="0" borderId="17" xfId="0" applyFont="1" applyFill="1" applyBorder="1" applyAlignment="1" applyProtection="1">
      <alignment horizontal="left" vertical="top" wrapText="1"/>
      <protection hidden="1"/>
    </xf>
    <xf numFmtId="49" fontId="78" fillId="33" borderId="0" xfId="0" applyNumberFormat="1" applyFont="1" applyFill="1" applyAlignment="1" applyProtection="1">
      <alignment horizontal="left" vertical="top" wrapText="1"/>
      <protection hidden="1"/>
    </xf>
    <xf numFmtId="49" fontId="78" fillId="33" borderId="0" xfId="0" applyNumberFormat="1" applyFont="1" applyFill="1" applyAlignment="1" applyProtection="1">
      <alignment horizontal="left" vertical="top"/>
      <protection hidden="1"/>
    </xf>
    <xf numFmtId="49" fontId="78" fillId="36" borderId="0" xfId="0" applyNumberFormat="1" applyFont="1" applyFill="1" applyBorder="1" applyAlignment="1" applyProtection="1">
      <alignment horizontal="left" vertical="top"/>
      <protection locked="0"/>
    </xf>
    <xf numFmtId="49" fontId="69" fillId="36" borderId="0" xfId="0" applyNumberFormat="1" applyFont="1" applyFill="1" applyAlignment="1" applyProtection="1">
      <alignment horizontal="left" vertical="top"/>
      <protection hidden="1" locked="0"/>
    </xf>
    <xf numFmtId="49" fontId="69" fillId="33" borderId="17" xfId="0" applyNumberFormat="1" applyFont="1" applyFill="1" applyBorder="1" applyAlignment="1" applyProtection="1">
      <alignment horizontal="center"/>
      <protection hidden="1"/>
    </xf>
    <xf numFmtId="49" fontId="78" fillId="33" borderId="0" xfId="0" applyNumberFormat="1" applyFont="1" applyFill="1" applyBorder="1" applyAlignment="1" applyProtection="1">
      <alignment horizontal="left" vertical="top" wrapText="1"/>
      <protection hidden="1"/>
    </xf>
    <xf numFmtId="49" fontId="67" fillId="36" borderId="17" xfId="0" applyNumberFormat="1" applyFont="1" applyFill="1" applyBorder="1" applyAlignment="1" applyProtection="1">
      <alignment horizontal="left" vertical="top"/>
      <protection hidden="1" locked="0"/>
    </xf>
    <xf numFmtId="49" fontId="83" fillId="33" borderId="20" xfId="0" applyNumberFormat="1" applyFont="1" applyFill="1" applyBorder="1" applyAlignment="1" applyProtection="1">
      <alignment horizontal="center" vertical="top"/>
      <protection hidden="1"/>
    </xf>
    <xf numFmtId="49" fontId="69" fillId="0" borderId="11" xfId="0" applyNumberFormat="1" applyFont="1" applyFill="1" applyBorder="1" applyAlignment="1" applyProtection="1">
      <alignment horizontal="center" vertical="top" wrapText="1"/>
      <protection hidden="1"/>
    </xf>
    <xf numFmtId="49" fontId="69" fillId="36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3" borderId="20" xfId="0" applyNumberFormat="1" applyFont="1" applyFill="1" applyBorder="1" applyAlignment="1" applyProtection="1">
      <alignment horizontal="center" vertical="top"/>
      <protection hidden="1"/>
    </xf>
    <xf numFmtId="49" fontId="78" fillId="36" borderId="17" xfId="0" applyNumberFormat="1" applyFont="1" applyFill="1" applyBorder="1" applyAlignment="1" applyProtection="1">
      <alignment horizontal="center" vertical="top" wrapText="1"/>
      <protection hidden="1" locked="0"/>
    </xf>
    <xf numFmtId="14" fontId="78" fillId="36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69" fillId="0" borderId="18" xfId="0" applyNumberFormat="1" applyFont="1" applyFill="1" applyBorder="1" applyAlignment="1" applyProtection="1">
      <alignment horizontal="center" vertical="top" wrapText="1"/>
      <protection hidden="1"/>
    </xf>
    <xf numFmtId="49" fontId="69" fillId="0" borderId="16" xfId="0" applyNumberFormat="1" applyFont="1" applyFill="1" applyBorder="1" applyAlignment="1" applyProtection="1">
      <alignment horizontal="center" vertical="top" wrapText="1"/>
      <protection hidden="1"/>
    </xf>
    <xf numFmtId="49" fontId="69" fillId="0" borderId="19" xfId="0" applyNumberFormat="1" applyFont="1" applyFill="1" applyBorder="1" applyAlignment="1" applyProtection="1">
      <alignment horizontal="center" vertical="top" wrapText="1"/>
      <protection hidden="1"/>
    </xf>
    <xf numFmtId="49" fontId="69" fillId="36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6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69" fillId="36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69" fillId="0" borderId="11" xfId="0" applyNumberFormat="1" applyFont="1" applyBorder="1" applyAlignment="1" applyProtection="1">
      <alignment horizontal="center" vertical="top" wrapText="1"/>
      <protection hidden="1"/>
    </xf>
    <xf numFmtId="49" fontId="67" fillId="0" borderId="11" xfId="0" applyNumberFormat="1" applyFont="1" applyBorder="1" applyAlignment="1" applyProtection="1">
      <alignment horizontal="center" vertical="top" wrapText="1"/>
      <protection hidden="1"/>
    </xf>
    <xf numFmtId="49" fontId="78" fillId="0" borderId="17" xfId="0" applyNumberFormat="1" applyFont="1" applyFill="1" applyBorder="1" applyAlignment="1">
      <alignment horizontal="center" vertical="top"/>
    </xf>
    <xf numFmtId="49" fontId="78" fillId="36" borderId="17" xfId="0" applyNumberFormat="1" applyFont="1" applyFill="1" applyBorder="1" applyAlignment="1" applyProtection="1">
      <alignment horizontal="left" vertical="top"/>
      <protection locked="0"/>
    </xf>
    <xf numFmtId="49" fontId="78" fillId="33" borderId="20" xfId="0" applyNumberFormat="1" applyFont="1" applyFill="1" applyBorder="1" applyAlignment="1" applyProtection="1">
      <alignment horizontal="left" vertical="top" wrapText="1"/>
      <protection hidden="1"/>
    </xf>
    <xf numFmtId="49" fontId="69" fillId="36" borderId="17" xfId="0" applyNumberFormat="1" applyFont="1" applyFill="1" applyBorder="1" applyAlignment="1" applyProtection="1">
      <alignment horizontal="left" vertical="top"/>
      <protection hidden="1" locked="0"/>
    </xf>
    <xf numFmtId="0" fontId="68" fillId="0" borderId="0" xfId="0" applyFont="1" applyFill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47" name="Таблица61" displayName="Таблица61" ref="BA52:BC55" comment="" totalsRowShown="0">
  <autoFilter ref="BA52:BC55"/>
  <tableColumns count="3">
    <tableColumn id="6" name="№ п/п прейскуранта"/>
    <tableColumn id="1" name="Столбец1"/>
    <tableColumn id="2" name="Сумма без НДС"/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148" name="Таблица148" displayName="Таблица148" ref="BA1:BC28" comment="" totalsRowShown="0">
  <autoFilter ref="BA1:BC28"/>
  <tableColumns count="3">
    <tableColumn id="1" name="1"/>
    <tableColumn id="2" name="2"/>
    <tableColumn id="3" name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02"/>
  <sheetViews>
    <sheetView tabSelected="1" zoomScale="90" zoomScaleNormal="90" zoomScaleSheetLayoutView="100" zoomScalePageLayoutView="30" workbookViewId="0" topLeftCell="A1">
      <selection activeCell="A103" sqref="A103"/>
    </sheetView>
  </sheetViews>
  <sheetFormatPr defaultColWidth="2.28125" defaultRowHeight="15"/>
  <cols>
    <col min="1" max="1" width="2.28125" style="13" customWidth="1"/>
    <col min="2" max="2" width="3.140625" style="13" customWidth="1"/>
    <col min="3" max="3" width="2.28125" style="13" customWidth="1"/>
    <col min="4" max="4" width="2.7109375" style="13" customWidth="1"/>
    <col min="5" max="10" width="2.28125" style="13" customWidth="1"/>
    <col min="11" max="11" width="5.57421875" style="13" customWidth="1"/>
    <col min="12" max="12" width="4.28125" style="13" customWidth="1"/>
    <col min="13" max="13" width="5.8515625" style="13" customWidth="1"/>
    <col min="14" max="14" width="4.28125" style="13" customWidth="1"/>
    <col min="15" max="15" width="2.00390625" style="13" customWidth="1"/>
    <col min="16" max="18" width="2.28125" style="13" customWidth="1"/>
    <col min="19" max="20" width="2.28125" style="15" customWidth="1"/>
    <col min="21" max="22" width="2.28125" style="13" customWidth="1"/>
    <col min="23" max="23" width="1.28515625" style="13" customWidth="1"/>
    <col min="24" max="25" width="2.28125" style="13" customWidth="1"/>
    <col min="26" max="26" width="2.00390625" style="13" customWidth="1"/>
    <col min="27" max="27" width="3.8515625" style="13" customWidth="1"/>
    <col min="28" max="28" width="2.28125" style="13" customWidth="1"/>
    <col min="29" max="29" width="1.421875" style="13" customWidth="1"/>
    <col min="30" max="30" width="2.28125" style="13" customWidth="1"/>
    <col min="31" max="31" width="3.7109375" style="13" customWidth="1"/>
    <col min="32" max="32" width="4.28125" style="13" customWidth="1"/>
    <col min="33" max="33" width="2.28125" style="13" customWidth="1"/>
    <col min="34" max="34" width="1.7109375" style="13" customWidth="1"/>
    <col min="35" max="35" width="4.140625" style="13" customWidth="1"/>
    <col min="36" max="37" width="3.00390625" style="13" customWidth="1"/>
    <col min="38" max="38" width="3.140625" style="13" customWidth="1"/>
    <col min="39" max="39" width="2.28125" style="14" customWidth="1"/>
    <col min="40" max="47" width="2.28125" style="13" customWidth="1"/>
    <col min="48" max="48" width="0.71875" style="13" customWidth="1"/>
    <col min="49" max="49" width="2.28125" style="13" customWidth="1"/>
    <col min="50" max="50" width="3.140625" style="13" customWidth="1"/>
    <col min="51" max="51" width="2.7109375" style="13" customWidth="1"/>
    <col min="52" max="52" width="2.28125" style="13" customWidth="1"/>
    <col min="53" max="53" width="20.57421875" style="13" hidden="1" customWidth="1"/>
    <col min="54" max="54" width="44.8515625" style="13" hidden="1" customWidth="1"/>
    <col min="55" max="55" width="34.140625" style="13" hidden="1" customWidth="1"/>
    <col min="56" max="56" width="3.00390625" style="13" customWidth="1"/>
    <col min="57" max="58" width="2.57421875" style="13" customWidth="1"/>
    <col min="59" max="16384" width="2.28125" style="13" customWidth="1"/>
  </cols>
  <sheetData>
    <row r="1" spans="1:55" ht="134.25" customHeight="1">
      <c r="A1" s="127" t="s">
        <v>175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80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13" t="s">
        <v>273</v>
      </c>
      <c r="BB1" s="13" t="s">
        <v>274</v>
      </c>
      <c r="BC1" s="13" t="s">
        <v>275</v>
      </c>
    </row>
    <row r="2" spans="1:55" ht="160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80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6" t="s">
        <v>217</v>
      </c>
      <c r="BB2" s="67" t="s">
        <v>218</v>
      </c>
      <c r="BC2" s="67" t="s">
        <v>219</v>
      </c>
    </row>
    <row r="3" spans="1:55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2" t="s">
        <v>220</v>
      </c>
      <c r="BB3" s="63" t="s">
        <v>218</v>
      </c>
      <c r="BC3" s="63" t="s">
        <v>221</v>
      </c>
    </row>
    <row r="4" spans="1:55" ht="40.5" customHeight="1">
      <c r="A4" s="6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6" t="s">
        <v>222</v>
      </c>
      <c r="BB4" s="67" t="s">
        <v>218</v>
      </c>
      <c r="BC4" s="67" t="s">
        <v>223</v>
      </c>
    </row>
    <row r="5" spans="1:55" s="38" customFormat="1" ht="16.5" customHeight="1">
      <c r="A5" s="17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 t="s">
        <v>16</v>
      </c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64" t="s">
        <v>224</v>
      </c>
      <c r="BB5" s="65" t="s">
        <v>225</v>
      </c>
      <c r="BC5" s="65" t="s">
        <v>226</v>
      </c>
    </row>
    <row r="6" spans="1:55" ht="18.75" customHeight="1">
      <c r="A6" s="17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126" t="s">
        <v>232</v>
      </c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49" t="s">
        <v>227</v>
      </c>
      <c r="BB6" s="50" t="s">
        <v>225</v>
      </c>
      <c r="BC6" s="50" t="s">
        <v>228</v>
      </c>
    </row>
    <row r="7" spans="1:55" s="38" customFormat="1" ht="21.75" customHeight="1">
      <c r="A7" s="1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3" t="s">
        <v>14</v>
      </c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64" t="s">
        <v>229</v>
      </c>
      <c r="BB7" s="65" t="s">
        <v>225</v>
      </c>
      <c r="BC7" s="65" t="s">
        <v>230</v>
      </c>
    </row>
    <row r="8" spans="1:55" s="38" customFormat="1" ht="8.25" customHeight="1">
      <c r="A8" s="17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68" t="s">
        <v>231</v>
      </c>
      <c r="BB8" s="69" t="s">
        <v>225</v>
      </c>
      <c r="BC8" s="69" t="s">
        <v>279</v>
      </c>
    </row>
    <row r="9" spans="1:55" s="38" customFormat="1" ht="17.25" customHeight="1">
      <c r="A9" s="17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4" t="s">
        <v>9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64" t="s">
        <v>232</v>
      </c>
      <c r="BB9" s="65" t="s">
        <v>225</v>
      </c>
      <c r="BC9" s="65" t="s">
        <v>280</v>
      </c>
    </row>
    <row r="10" spans="1:55" s="60" customFormat="1" ht="42.75" customHeight="1">
      <c r="A10" s="56"/>
      <c r="B10" s="186" t="s">
        <v>276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57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8" t="s">
        <v>233</v>
      </c>
      <c r="BB10" s="59" t="s">
        <v>234</v>
      </c>
      <c r="BC10" s="59" t="s">
        <v>235</v>
      </c>
    </row>
    <row r="11" spans="1:55" s="38" customFormat="1" ht="46.5" customHeight="1">
      <c r="A11" s="17"/>
      <c r="B11" s="195" t="s">
        <v>173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64" t="s">
        <v>236</v>
      </c>
      <c r="BB11" s="65" t="s">
        <v>234</v>
      </c>
      <c r="BC11" s="65" t="s">
        <v>237</v>
      </c>
    </row>
    <row r="12" spans="1:55" s="38" customFormat="1" ht="23.25" customHeight="1">
      <c r="A12" s="17"/>
      <c r="B12" s="70" t="s">
        <v>7</v>
      </c>
      <c r="C12" s="201"/>
      <c r="D12" s="201"/>
      <c r="E12" s="201"/>
      <c r="F12" s="201"/>
      <c r="G12" s="201"/>
      <c r="H12" s="201"/>
      <c r="I12" s="201"/>
      <c r="J12" s="201"/>
      <c r="K12" s="70" t="s">
        <v>0</v>
      </c>
      <c r="L12" s="202"/>
      <c r="M12" s="202"/>
      <c r="N12" s="202"/>
      <c r="O12" s="202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68" t="s">
        <v>238</v>
      </c>
      <c r="BB12" s="69" t="s">
        <v>234</v>
      </c>
      <c r="BC12" s="69" t="s">
        <v>239</v>
      </c>
    </row>
    <row r="13" spans="1:55" s="38" customFormat="1" ht="6" customHeight="1">
      <c r="A13" s="17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64" t="s">
        <v>240</v>
      </c>
      <c r="BB13" s="65" t="s">
        <v>234</v>
      </c>
      <c r="BC13" s="65" t="s">
        <v>281</v>
      </c>
    </row>
    <row r="14" spans="1:55" s="89" customFormat="1" ht="36.75" customHeight="1">
      <c r="A14" s="85"/>
      <c r="B14" s="203" t="s">
        <v>170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210" t="s">
        <v>164</v>
      </c>
      <c r="Q14" s="210"/>
      <c r="R14" s="210"/>
      <c r="S14" s="210"/>
      <c r="T14" s="210"/>
      <c r="U14" s="210"/>
      <c r="V14" s="210"/>
      <c r="W14" s="209" t="s">
        <v>166</v>
      </c>
      <c r="X14" s="209"/>
      <c r="Y14" s="209"/>
      <c r="Z14" s="209"/>
      <c r="AA14" s="209"/>
      <c r="AB14" s="209"/>
      <c r="AC14" s="209"/>
      <c r="AD14" s="209"/>
      <c r="AE14" s="209"/>
      <c r="AF14" s="198" t="s">
        <v>165</v>
      </c>
      <c r="AG14" s="198"/>
      <c r="AH14" s="198"/>
      <c r="AI14" s="198"/>
      <c r="AJ14" s="198"/>
      <c r="AK14" s="198"/>
      <c r="AL14" s="198"/>
      <c r="AM14" s="85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6" t="s">
        <v>241</v>
      </c>
      <c r="BB14" s="87" t="s">
        <v>242</v>
      </c>
      <c r="BC14" s="88" t="s">
        <v>282</v>
      </c>
    </row>
    <row r="15" spans="1:55" s="93" customFormat="1" ht="31.5" customHeight="1">
      <c r="A15" s="90"/>
      <c r="B15" s="206" t="s">
        <v>169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8"/>
      <c r="P15" s="199"/>
      <c r="Q15" s="199"/>
      <c r="R15" s="199"/>
      <c r="S15" s="199"/>
      <c r="T15" s="199"/>
      <c r="U15" s="199"/>
      <c r="V15" s="199"/>
      <c r="W15" s="185"/>
      <c r="X15" s="185"/>
      <c r="Y15" s="185"/>
      <c r="Z15" s="185"/>
      <c r="AA15" s="185"/>
      <c r="AB15" s="185"/>
      <c r="AC15" s="185"/>
      <c r="AD15" s="185"/>
      <c r="AE15" s="185"/>
      <c r="AF15" s="183"/>
      <c r="AG15" s="183"/>
      <c r="AH15" s="183"/>
      <c r="AI15" s="183"/>
      <c r="AJ15" s="183"/>
      <c r="AK15" s="183"/>
      <c r="AL15" s="183"/>
      <c r="AM15" s="90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91" t="s">
        <v>243</v>
      </c>
      <c r="BB15" s="92" t="s">
        <v>244</v>
      </c>
      <c r="BC15" s="92" t="s">
        <v>245</v>
      </c>
    </row>
    <row r="16" spans="1:55" s="93" customFormat="1" ht="19.5" customHeight="1">
      <c r="A16" s="90"/>
      <c r="B16" s="206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8"/>
      <c r="P16" s="199"/>
      <c r="Q16" s="199"/>
      <c r="R16" s="199"/>
      <c r="S16" s="199"/>
      <c r="T16" s="199"/>
      <c r="U16" s="199"/>
      <c r="V16" s="199"/>
      <c r="W16" s="185"/>
      <c r="X16" s="185"/>
      <c r="Y16" s="185"/>
      <c r="Z16" s="185"/>
      <c r="AA16" s="185"/>
      <c r="AB16" s="185"/>
      <c r="AC16" s="185"/>
      <c r="AD16" s="185"/>
      <c r="AE16" s="185"/>
      <c r="AF16" s="183"/>
      <c r="AG16" s="183"/>
      <c r="AH16" s="183"/>
      <c r="AI16" s="183"/>
      <c r="AJ16" s="183"/>
      <c r="AK16" s="183"/>
      <c r="AL16" s="183"/>
      <c r="AM16" s="90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94" t="s">
        <v>246</v>
      </c>
      <c r="BB16" s="95" t="s">
        <v>244</v>
      </c>
      <c r="BC16" s="95" t="s">
        <v>247</v>
      </c>
    </row>
    <row r="17" spans="1:55" s="93" customFormat="1" ht="19.5" customHeight="1">
      <c r="A17" s="90"/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8"/>
      <c r="P17" s="199"/>
      <c r="Q17" s="199"/>
      <c r="R17" s="199"/>
      <c r="S17" s="199"/>
      <c r="T17" s="199"/>
      <c r="U17" s="199"/>
      <c r="V17" s="199"/>
      <c r="W17" s="185"/>
      <c r="X17" s="185"/>
      <c r="Y17" s="185"/>
      <c r="Z17" s="185"/>
      <c r="AA17" s="185"/>
      <c r="AB17" s="185"/>
      <c r="AC17" s="185"/>
      <c r="AD17" s="185"/>
      <c r="AE17" s="185"/>
      <c r="AF17" s="183"/>
      <c r="AG17" s="183"/>
      <c r="AH17" s="183"/>
      <c r="AI17" s="183"/>
      <c r="AJ17" s="183"/>
      <c r="AK17" s="183"/>
      <c r="AL17" s="183"/>
      <c r="AM17" s="90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91" t="s">
        <v>248</v>
      </c>
      <c r="BB17" s="92" t="s">
        <v>244</v>
      </c>
      <c r="BC17" s="92" t="s">
        <v>249</v>
      </c>
    </row>
    <row r="18" spans="1:55" s="89" customFormat="1" ht="40.5" customHeight="1">
      <c r="A18" s="82"/>
      <c r="B18" s="213" t="s">
        <v>167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6" t="s">
        <v>15</v>
      </c>
      <c r="BB18" s="88" t="s">
        <v>250</v>
      </c>
      <c r="BC18" s="88" t="s">
        <v>251</v>
      </c>
    </row>
    <row r="19" spans="1:55" s="93" customFormat="1" ht="40.5" customHeight="1">
      <c r="A19" s="81"/>
      <c r="B19" s="187" t="s">
        <v>174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91" t="s">
        <v>252</v>
      </c>
      <c r="BB19" s="92" t="s">
        <v>250</v>
      </c>
      <c r="BC19" s="92" t="s">
        <v>253</v>
      </c>
    </row>
    <row r="20" spans="1:55" s="93" customFormat="1" ht="19.5" customHeight="1">
      <c r="A20" s="82"/>
      <c r="B20" s="190" t="s">
        <v>168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96" t="s">
        <v>254</v>
      </c>
      <c r="BB20" s="97" t="s">
        <v>250</v>
      </c>
      <c r="BC20" s="97" t="s">
        <v>255</v>
      </c>
    </row>
    <row r="21" spans="1:55" s="93" customFormat="1" ht="23.25" customHeight="1">
      <c r="A21" s="81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94" t="s">
        <v>256</v>
      </c>
      <c r="BB21" s="95" t="s">
        <v>257</v>
      </c>
      <c r="BC21" s="95" t="s">
        <v>258</v>
      </c>
    </row>
    <row r="22" spans="1:55" s="89" customFormat="1" ht="10.5" customHeight="1">
      <c r="A22" s="82"/>
      <c r="B22" s="197" t="s">
        <v>17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6" t="s">
        <v>259</v>
      </c>
      <c r="BB22" s="88" t="s">
        <v>257</v>
      </c>
      <c r="BC22" s="88" t="s">
        <v>260</v>
      </c>
    </row>
    <row r="23" spans="1:55" s="89" customFormat="1" ht="23.25" customHeight="1">
      <c r="A23" s="82"/>
      <c r="B23" s="184" t="s">
        <v>18</v>
      </c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6" t="s">
        <v>261</v>
      </c>
      <c r="BB23" s="88" t="s">
        <v>262</v>
      </c>
      <c r="BC23" s="88" t="s">
        <v>263</v>
      </c>
    </row>
    <row r="24" spans="1:55" s="99" customFormat="1" ht="28.5" customHeight="1">
      <c r="A24" s="98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6" t="s">
        <v>264</v>
      </c>
      <c r="BB24" s="97" t="s">
        <v>262</v>
      </c>
      <c r="BC24" s="97" t="s">
        <v>265</v>
      </c>
    </row>
    <row r="25" spans="1:55" s="89" customFormat="1" ht="18.75" customHeight="1">
      <c r="A25" s="82"/>
      <c r="B25" s="184" t="s">
        <v>19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6" t="s">
        <v>266</v>
      </c>
      <c r="BB25" s="88" t="s">
        <v>262</v>
      </c>
      <c r="BC25" s="88" t="s">
        <v>267</v>
      </c>
    </row>
    <row r="26" spans="1:55" s="93" customFormat="1" ht="25.5" customHeight="1">
      <c r="A26" s="81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94" t="s">
        <v>268</v>
      </c>
      <c r="BB26" s="95" t="s">
        <v>269</v>
      </c>
      <c r="BC26" s="95" t="s">
        <v>270</v>
      </c>
    </row>
    <row r="27" spans="1:55" s="89" customFormat="1" ht="11.25" customHeight="1">
      <c r="A27" s="82"/>
      <c r="B27" s="197" t="s">
        <v>10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6" t="s">
        <v>271</v>
      </c>
      <c r="BB27" s="88" t="s">
        <v>269</v>
      </c>
      <c r="BC27" s="88" t="s">
        <v>272</v>
      </c>
    </row>
    <row r="28" spans="1:55" s="89" customFormat="1" ht="22.5" customHeight="1">
      <c r="A28" s="82"/>
      <c r="B28" s="184" t="s">
        <v>11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100"/>
      <c r="BB28" s="101"/>
      <c r="BC28" s="101"/>
    </row>
    <row r="29" spans="1:52" s="93" customFormat="1" ht="7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10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</row>
    <row r="30" spans="1:52" s="93" customFormat="1" ht="19.5">
      <c r="A30" s="82"/>
      <c r="B30" s="191" t="s">
        <v>12</v>
      </c>
      <c r="C30" s="191"/>
      <c r="D30" s="191"/>
      <c r="E30" s="191"/>
      <c r="F30" s="191"/>
      <c r="G30" s="191"/>
      <c r="H30" s="191"/>
      <c r="I30" s="211"/>
      <c r="J30" s="211"/>
      <c r="K30" s="211"/>
      <c r="L30" s="211"/>
      <c r="M30" s="211"/>
      <c r="N30" s="211"/>
      <c r="O30" s="211"/>
      <c r="P30" s="211"/>
      <c r="Q30" s="211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</row>
    <row r="31" spans="1:52" s="93" customFormat="1" ht="15">
      <c r="A31" s="82"/>
      <c r="B31" s="82"/>
      <c r="C31" s="82"/>
      <c r="D31" s="82"/>
      <c r="E31" s="82"/>
      <c r="F31" s="82"/>
      <c r="G31" s="82"/>
      <c r="H31" s="82"/>
      <c r="I31" s="200" t="s">
        <v>1</v>
      </c>
      <c r="J31" s="200"/>
      <c r="K31" s="200"/>
      <c r="L31" s="200"/>
      <c r="M31" s="200"/>
      <c r="N31" s="200"/>
      <c r="O31" s="200"/>
      <c r="P31" s="200"/>
      <c r="Q31" s="200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</row>
    <row r="32" spans="1:53" s="93" customFormat="1" ht="19.5">
      <c r="A32" s="82"/>
      <c r="B32" s="191" t="s">
        <v>13</v>
      </c>
      <c r="C32" s="191"/>
      <c r="D32" s="191"/>
      <c r="E32" s="191"/>
      <c r="F32" s="191"/>
      <c r="G32" s="191"/>
      <c r="H32" s="191"/>
      <c r="I32" s="194"/>
      <c r="J32" s="194"/>
      <c r="K32" s="194"/>
      <c r="L32" s="194"/>
      <c r="M32" s="194"/>
      <c r="N32" s="194"/>
      <c r="O32" s="194"/>
      <c r="P32" s="194"/>
      <c r="Q32" s="194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103" t="s">
        <v>171</v>
      </c>
    </row>
    <row r="33" spans="1:71" s="93" customFormat="1" ht="15">
      <c r="A33" s="82"/>
      <c r="B33" s="82"/>
      <c r="C33" s="82"/>
      <c r="D33" s="82"/>
      <c r="E33" s="82"/>
      <c r="F33" s="82"/>
      <c r="G33" s="82"/>
      <c r="H33" s="82"/>
      <c r="I33" s="104"/>
      <c r="J33" s="105" t="s">
        <v>1</v>
      </c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106"/>
      <c r="AV33" s="106"/>
      <c r="AW33" s="106"/>
      <c r="AX33" s="106"/>
      <c r="AY33" s="106"/>
      <c r="AZ33" s="106"/>
      <c r="BA33" s="107" t="s">
        <v>172</v>
      </c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</row>
    <row r="34" spans="1:52" s="89" customFormat="1" ht="8.2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108"/>
      <c r="T34" s="108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</row>
    <row r="35" spans="1:52" s="89" customFormat="1" ht="5.2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108"/>
      <c r="T35" s="108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</row>
    <row r="36" spans="1:52" s="89" customFormat="1" ht="1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109"/>
      <c r="T36" s="109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85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</row>
    <row r="37" spans="1:52" s="89" customFormat="1" ht="15.75">
      <c r="A37" s="110" t="s">
        <v>201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09"/>
      <c r="N37" s="109"/>
      <c r="O37" s="109"/>
      <c r="P37" s="109"/>
      <c r="Q37" s="109"/>
      <c r="R37" s="109"/>
      <c r="S37" s="109"/>
      <c r="T37" s="109"/>
      <c r="U37" s="177" t="s">
        <v>202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8"/>
      <c r="AF37" s="178"/>
      <c r="AG37" s="178"/>
      <c r="AH37" s="178"/>
      <c r="AI37" s="178"/>
      <c r="AJ37" s="178"/>
      <c r="AK37" s="178"/>
      <c r="AL37" s="178"/>
      <c r="AM37" s="85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</row>
    <row r="38" spans="1:52" s="38" customFormat="1" ht="31.5" customHeight="1">
      <c r="A38" s="154" t="str">
        <f>VLOOKUP($W$6,$BA$2:$BC$28,2,0)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30"/>
      <c r="R38" s="29"/>
      <c r="S38" s="30"/>
      <c r="T38" s="30"/>
      <c r="U38" s="29"/>
      <c r="V38" s="29"/>
      <c r="W38" s="29"/>
      <c r="X38" s="29"/>
      <c r="Y38" s="29"/>
      <c r="Z38" s="29"/>
      <c r="AA38" s="29"/>
      <c r="AB38" s="29"/>
      <c r="AC38" s="33" t="s">
        <v>0</v>
      </c>
      <c r="AD38" s="33"/>
      <c r="AE38" s="179"/>
      <c r="AF38" s="179"/>
      <c r="AG38" s="179"/>
      <c r="AH38" s="179"/>
      <c r="AI38" s="179"/>
      <c r="AJ38" s="179"/>
      <c r="AK38" s="179"/>
      <c r="AL38" s="78" t="s">
        <v>184</v>
      </c>
      <c r="AM38" s="31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8" customFormat="1" ht="31.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30"/>
      <c r="R39" s="29"/>
      <c r="S39" s="30"/>
      <c r="T39" s="30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31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8" customFormat="1" ht="32.2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30"/>
      <c r="R40" s="29"/>
      <c r="S40" s="30"/>
      <c r="T40" s="30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31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8" customFormat="1" ht="16.5" customHeight="1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30"/>
      <c r="R41" s="29"/>
      <c r="S41" s="30"/>
      <c r="T41" s="30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31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8" customFormat="1" ht="39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30"/>
      <c r="R42" s="29"/>
      <c r="S42" s="30"/>
      <c r="T42" s="30"/>
      <c r="U42" s="29"/>
      <c r="V42" s="29"/>
      <c r="W42" s="34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31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8" customFormat="1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31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38" customFormat="1" ht="15.75">
      <c r="A44" s="32" t="s">
        <v>177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31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8" customFormat="1" ht="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30"/>
      <c r="T45" s="30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31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8" customFormat="1" ht="15">
      <c r="A46" s="53" t="s">
        <v>203</v>
      </c>
      <c r="B46" s="35"/>
      <c r="C46" s="35"/>
      <c r="D46" s="35"/>
      <c r="E46" s="35"/>
      <c r="F46" s="35"/>
      <c r="G46" s="35"/>
      <c r="H46" s="35"/>
      <c r="I46" s="180" t="str">
        <f>B10</f>
        <v>Указать наименование организации заключившей долгосрочный договор (вместо данного текста)</v>
      </c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35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8" customFormat="1" ht="21.75" customHeight="1">
      <c r="A47" s="53"/>
      <c r="B47" s="35"/>
      <c r="C47" s="35"/>
      <c r="D47" s="35"/>
      <c r="E47" s="35"/>
      <c r="F47" s="35"/>
      <c r="G47" s="35"/>
      <c r="H47" s="35"/>
      <c r="I47" s="188">
        <f>B24</f>
        <v>0</v>
      </c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35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8" customFormat="1" ht="32.25" customHeight="1">
      <c r="A48" s="33"/>
      <c r="B48" s="29"/>
      <c r="C48" s="29"/>
      <c r="D48" s="29"/>
      <c r="E48" s="29"/>
      <c r="F48" s="29"/>
      <c r="G48" s="29"/>
      <c r="H48" s="29"/>
      <c r="I48" s="189">
        <f>B26</f>
        <v>0</v>
      </c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31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8" customFormat="1" ht="15">
      <c r="A49" s="29"/>
      <c r="B49" s="29"/>
      <c r="C49" s="29"/>
      <c r="D49" s="29"/>
      <c r="E49" s="29"/>
      <c r="F49" s="29"/>
      <c r="G49" s="29"/>
      <c r="H49" s="29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31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8" customFormat="1" ht="15">
      <c r="A50" s="171" t="s">
        <v>204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36"/>
      <c r="T50" s="36"/>
      <c r="U50" s="172">
        <f>L12</f>
        <v>0</v>
      </c>
      <c r="V50" s="172"/>
      <c r="W50" s="172"/>
      <c r="X50" s="172"/>
      <c r="Y50" s="172"/>
      <c r="Z50" s="172"/>
      <c r="AA50" s="29" t="s">
        <v>7</v>
      </c>
      <c r="AB50" s="173">
        <f>C12</f>
        <v>0</v>
      </c>
      <c r="AC50" s="173"/>
      <c r="AD50" s="173"/>
      <c r="AE50" s="173"/>
      <c r="AF50" s="173"/>
      <c r="AG50" s="173"/>
      <c r="AH50" s="173"/>
      <c r="AI50" s="37"/>
      <c r="AJ50" s="37"/>
      <c r="AK50" s="37"/>
      <c r="AM50" s="31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8" customFormat="1" ht="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30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31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6" s="38" customFormat="1" ht="33" customHeight="1">
      <c r="A52" s="147" t="s">
        <v>209</v>
      </c>
      <c r="B52" s="148"/>
      <c r="C52" s="149"/>
      <c r="D52" s="174" t="s">
        <v>186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6"/>
      <c r="X52" s="147" t="s">
        <v>187</v>
      </c>
      <c r="Y52" s="148"/>
      <c r="Z52" s="149"/>
      <c r="AA52" s="147" t="s">
        <v>188</v>
      </c>
      <c r="AB52" s="148"/>
      <c r="AC52" s="149"/>
      <c r="AD52" s="147" t="s">
        <v>189</v>
      </c>
      <c r="AE52" s="148"/>
      <c r="AF52" s="149"/>
      <c r="AG52" s="147" t="s">
        <v>190</v>
      </c>
      <c r="AH52" s="148"/>
      <c r="AI52" s="149"/>
      <c r="AJ52" s="147" t="s">
        <v>191</v>
      </c>
      <c r="AK52" s="148"/>
      <c r="AL52" s="149"/>
      <c r="AM52" s="31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71" t="s">
        <v>211</v>
      </c>
      <c r="BB52" s="72" t="s">
        <v>210</v>
      </c>
      <c r="BC52" s="73" t="s">
        <v>212</v>
      </c>
      <c r="BD52" s="215"/>
    </row>
    <row r="53" spans="1:56" s="38" customFormat="1" ht="36.75" customHeight="1">
      <c r="A53" s="163"/>
      <c r="B53" s="164"/>
      <c r="C53" s="165"/>
      <c r="D53" s="134" t="e">
        <f>VLOOKUP(A53,$BA$53:$BC$54,2,FALSE)</f>
        <v>#N/A</v>
      </c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6"/>
      <c r="X53" s="166">
        <v>1</v>
      </c>
      <c r="Y53" s="167"/>
      <c r="Z53" s="168"/>
      <c r="AA53" s="160" t="e">
        <f>VLOOKUP(A53,$BA$53:$BC$54,3,FALSE)</f>
        <v>#N/A</v>
      </c>
      <c r="AB53" s="161"/>
      <c r="AC53" s="162"/>
      <c r="AD53" s="160" t="e">
        <f>X53*AA53</f>
        <v>#N/A</v>
      </c>
      <c r="AE53" s="161"/>
      <c r="AF53" s="162"/>
      <c r="AG53" s="160" t="e">
        <f>ROUND(AD53*0.2,2)</f>
        <v>#N/A</v>
      </c>
      <c r="AH53" s="161"/>
      <c r="AI53" s="162"/>
      <c r="AJ53" s="160" t="e">
        <f>AD53+AG53</f>
        <v>#N/A</v>
      </c>
      <c r="AK53" s="161"/>
      <c r="AL53" s="162"/>
      <c r="AM53" s="31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74" t="s">
        <v>214</v>
      </c>
      <c r="BB53" s="75" t="s">
        <v>213</v>
      </c>
      <c r="BC53" s="76">
        <v>422.4</v>
      </c>
      <c r="BD53" s="215"/>
    </row>
    <row r="54" spans="1:56" s="38" customFormat="1" ht="32.25" customHeight="1">
      <c r="A54" s="163"/>
      <c r="B54" s="164"/>
      <c r="C54" s="165"/>
      <c r="D54" s="134" t="e">
        <f>VLOOKUP(A54,$BA$53:$BC$55,2,FALSE)</f>
        <v>#N/A</v>
      </c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6"/>
      <c r="X54" s="166">
        <v>1</v>
      </c>
      <c r="Y54" s="167"/>
      <c r="Z54" s="168"/>
      <c r="AA54" s="169" t="e">
        <f>VLOOKUP(A54,$BA$53:$BC$55,3,FALSE)</f>
        <v>#N/A</v>
      </c>
      <c r="AB54" s="161"/>
      <c r="AC54" s="162"/>
      <c r="AD54" s="160" t="e">
        <f>X54*AA54</f>
        <v>#N/A</v>
      </c>
      <c r="AE54" s="161"/>
      <c r="AF54" s="162"/>
      <c r="AG54" s="160" t="e">
        <f>ROUND(AD54*0.2,2)</f>
        <v>#N/A</v>
      </c>
      <c r="AH54" s="161"/>
      <c r="AI54" s="162"/>
      <c r="AJ54" s="160" t="e">
        <f>AD54+AG54</f>
        <v>#N/A</v>
      </c>
      <c r="AK54" s="161"/>
      <c r="AL54" s="162"/>
      <c r="AM54" s="31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74" t="s">
        <v>277</v>
      </c>
      <c r="BB54" s="75" t="s">
        <v>278</v>
      </c>
      <c r="BC54" s="76">
        <v>182.4</v>
      </c>
      <c r="BD54" s="215"/>
    </row>
    <row r="55" spans="1:55" s="38" customFormat="1" ht="24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0"/>
      <c r="T55" s="29"/>
      <c r="U55" s="29"/>
      <c r="V55" s="33"/>
      <c r="W55" s="29"/>
      <c r="X55" s="39" t="s">
        <v>192</v>
      </c>
      <c r="Y55" s="29"/>
      <c r="Z55" s="29"/>
      <c r="AA55" s="40"/>
      <c r="AB55" s="40"/>
      <c r="AC55" s="40"/>
      <c r="AD55" s="122">
        <f>SUMIF(AD53:AF54,"&gt;0",AD53:AF54)</f>
        <v>0</v>
      </c>
      <c r="AE55" s="123"/>
      <c r="AF55" s="124"/>
      <c r="AG55" s="122">
        <f>SUMIF(AG53:AI54,"&gt;0",AG53:AI54)</f>
        <v>0</v>
      </c>
      <c r="AH55" s="123"/>
      <c r="AI55" s="124"/>
      <c r="AJ55" s="122">
        <f>SUMIF(AJ53:AL54,"&gt;0",AJ53:AL54)</f>
        <v>0</v>
      </c>
      <c r="AK55" s="123"/>
      <c r="AL55" s="124"/>
      <c r="AM55" s="31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74" t="s">
        <v>216</v>
      </c>
      <c r="BB55" s="75" t="s">
        <v>215</v>
      </c>
      <c r="BC55" s="76">
        <v>442.6</v>
      </c>
    </row>
    <row r="56" spans="1:52" s="38" customFormat="1" ht="8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30"/>
      <c r="T56" s="30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1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8" customFormat="1" ht="15">
      <c r="A57" s="115" t="s">
        <v>205</v>
      </c>
      <c r="B57" s="115"/>
      <c r="C57" s="115"/>
      <c r="D57" s="115"/>
      <c r="E57" s="115"/>
      <c r="F57" s="115"/>
      <c r="G57" s="115"/>
      <c r="H57" s="125" t="str">
        <f>SUBSTITUTE(PROPER(INDEX(n_4,MID(TEXT(AJ55,n0),1,1)+1)&amp;INDEX(n0x,MID(TEXT(AJ55,n0),2,1)+1,MID(TEXT(AJ55,n0),3,1)+1)&amp;IF(-MID(TEXT(AJ55,n0),1,3),"миллиард"&amp;VLOOKUP(MID(TEXT(AJ55,n0),3,1)*AND(MID(TEXT(AJ55,n0),2,1)-1),мил,2),"")&amp;INDEX(n_4,MID(TEXT(AJ55,n0),4,1)+1)&amp;INDEX(n0x,MID(TEXT(AJ55,n0),5,1)+1,MID(TEXT(AJ55,n0),6,1)+1)&amp;IF(-MID(TEXT(AJ55,n0),4,3),"миллион"&amp;VLOOKUP(MID(TEXT(AJ55,n0),6,1)*AND(MID(TEXT(AJ55,n0),5,1)-1),мил,2),"")&amp;INDEX(n_4,MID(TEXT(AJ55,n0),7,1)+1)&amp;INDEX(n1x,MID(TEXT(AJ55,n0),8,1)+1,MID(TEXT(AJ55,n0),9,1)+1)&amp;IF(-MID(TEXT(AJ55,n0),7,3),VLOOKUP(MID(TEXT(AJ55,n0),9,1)*AND(MID(TEXT(AJ55,n0),8,1)-1),тыс,2),"")&amp;INDEX(n_4,MID(TEXT(AJ55,n0),10,1)+1)&amp;INDEX(n0x,MID(TEXT(AJ55,n0),11,1)+1,MID(TEXT(AJ55,n0),12,1)+1)),"z"," ")&amp;IF(TRUNC(TEXT(AJ55,n0)),"","Ноль ")&amp;"рубл"&amp;VLOOKUP(MOD(MAX(MOD(MID(TEXT(AJ55,n0),11,2)-11,100),9),10),{0,"ь ";1,"я ";4,"ей "},2)&amp;RIGHT(TEXT(AJ55,n0),2)&amp;" копе"&amp;VLOOKUP(MOD(MAX(MOD(RIGHT(TEXT(AJ55,n0),2)-11,100),9),10),{0,"йка";1,"йки";4,"ек"},2)</f>
        <v>Ноль рублей 00 копеек</v>
      </c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31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8" customFormat="1" ht="15">
      <c r="A58" s="115" t="s">
        <v>195</v>
      </c>
      <c r="B58" s="115"/>
      <c r="C58" s="115"/>
      <c r="D58" s="115"/>
      <c r="E58" s="115"/>
      <c r="F58" s="115"/>
      <c r="G58" s="115"/>
      <c r="H58" s="114" t="str">
        <f>SUBSTITUTE(PROPER(INDEX(n_4,MID(TEXT(AG55,n0),1,1)+1)&amp;INDEX(n0x,MID(TEXT(AG55,n0),2,1)+1,MID(TEXT(AG55,n0),3,1)+1)&amp;IF(-MID(TEXT(AG55,n0),1,3),"миллиард"&amp;VLOOKUP(MID(TEXT(AG55,n0),3,1)*AND(MID(TEXT(AG55,n0),2,1)-1),мил,2),"")&amp;INDEX(n_4,MID(TEXT(AG55,n0),4,1)+1)&amp;INDEX(n0x,MID(TEXT(AG55,n0),5,1)+1,MID(TEXT(AG55,n0),6,1)+1)&amp;IF(-MID(TEXT(AG55,n0),4,3),"миллион"&amp;VLOOKUP(MID(TEXT(AG55,n0),6,1)*AND(MID(TEXT(AG55,n0),5,1)-1),мил,2),"")&amp;INDEX(n_4,MID(TEXT(AG55,n0),7,1)+1)&amp;INDEX(n1x,MID(TEXT(AG55,n0),8,1)+1,MID(TEXT(AG55,n0),9,1)+1)&amp;IF(-MID(TEXT(AG55,n0),7,3),VLOOKUP(MID(TEXT(AG55,n0),9,1)*AND(MID(TEXT(AG55,n0),8,1)-1),тыс,2),"")&amp;INDEX(n_4,MID(TEXT(AG55,n0),10,1)+1)&amp;INDEX(n0x,MID(TEXT(AG55,n0),11,1)+1,MID(TEXT(AG55,n0),12,1)+1)),"z"," ")&amp;IF(TRUNC(TEXT(AG55,n0)),"","Ноль ")&amp;"рубл"&amp;VLOOKUP(MOD(MAX(MOD(MID(TEXT(AG55,n0),11,2)-11,100),9),10),{0,"ь ";1,"я ";4,"ей "},2)&amp;RIGHT(TEXT(AG55,n0),2)&amp;" копе"&amp;VLOOKUP(MOD(MAX(MOD(RIGHT(TEXT(AG55,n0),2)-11,100),9),10),{0,"йка";1,"йки";4,"ек"},2)</f>
        <v>Ноль рублей 00 копеек</v>
      </c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31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8" customFormat="1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109"/>
      <c r="T59" s="109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85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8" customFormat="1" ht="15">
      <c r="A60" s="159" t="s">
        <v>206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8" customFormat="1" ht="15">
      <c r="A61" s="159" t="s">
        <v>207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12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8" customFormat="1" ht="15">
      <c r="A62" s="159" t="s">
        <v>208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12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8" customFormat="1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09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85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38" customFormat="1" ht="93.75" customHeight="1">
      <c r="A64" s="117" t="str">
        <f>VLOOKUP($W$6,$BA$2:$BC$28,3,0)</f>
        <v>Заместитель начальника Новополоцкого 
межрайонного отдела Витебского 
областного управления Госпромнадзора
___________________________А.И.Шепетюк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29"/>
      <c r="AG64" s="29"/>
      <c r="AH64" s="29"/>
      <c r="AI64" s="29"/>
      <c r="AJ64" s="29"/>
      <c r="AK64" s="29"/>
      <c r="AL64" s="29"/>
      <c r="AM64" s="31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38" customFormat="1" ht="15">
      <c r="A65" s="31" t="s">
        <v>200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15"/>
      <c r="AG65" s="115"/>
      <c r="AH65" s="115"/>
      <c r="AI65" s="115"/>
      <c r="AJ65" s="115"/>
      <c r="AK65" s="115"/>
      <c r="AL65" s="115"/>
      <c r="AM65" s="31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38" customFormat="1" ht="15">
      <c r="A66" s="3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1"/>
      <c r="AG66" s="51"/>
      <c r="AH66" s="51"/>
      <c r="AI66" s="51"/>
      <c r="AJ66" s="51"/>
      <c r="AK66" s="51"/>
      <c r="AL66" s="51"/>
      <c r="AM66" s="31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38" customFormat="1" ht="15">
      <c r="A67" s="153" t="s">
        <v>176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29"/>
      <c r="M67" s="29"/>
      <c r="N67" s="29"/>
      <c r="O67" s="29"/>
      <c r="P67" s="29"/>
      <c r="Q67" s="29"/>
      <c r="R67" s="153" t="s">
        <v>177</v>
      </c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31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38" customFormat="1" ht="15">
      <c r="A68" s="154" t="str">
        <f>A38</f>
        <v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29"/>
      <c r="P68" s="29"/>
      <c r="Q68" s="29"/>
      <c r="R68" s="155" t="str">
        <f>I46</f>
        <v>Указать наименование организации заключившей долгосрочный договор (вместо данного текста)</v>
      </c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31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38" customFormat="1" ht="1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29"/>
      <c r="P69" s="29"/>
      <c r="Q69" s="29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31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38" customFormat="1" ht="1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29"/>
      <c r="P70" s="29"/>
      <c r="Q70" s="29"/>
      <c r="R70" s="41" t="s">
        <v>178</v>
      </c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38" customFormat="1" ht="1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29"/>
      <c r="P71" s="29"/>
      <c r="Q71" s="29"/>
      <c r="R71" s="156">
        <f>I47</f>
        <v>0</v>
      </c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31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38" customFormat="1" ht="1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29"/>
      <c r="P72" s="29"/>
      <c r="Q72" s="29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31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38" customFormat="1" ht="1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29"/>
      <c r="P73" s="29"/>
      <c r="Q73" s="29"/>
      <c r="R73" s="156" t="s">
        <v>179</v>
      </c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31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38" customFormat="1" ht="1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29"/>
      <c r="P74" s="29"/>
      <c r="Q74" s="29"/>
      <c r="R74" s="156">
        <f>I48</f>
        <v>0</v>
      </c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38" customFormat="1" ht="1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29"/>
      <c r="P75" s="29"/>
      <c r="Q75" s="29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38" customFormat="1" ht="1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29"/>
      <c r="P76" s="29"/>
      <c r="Q76" s="29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38" customFormat="1" ht="40.5" customHeight="1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29"/>
      <c r="P77" s="29"/>
      <c r="Q77" s="29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38" customFormat="1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116" t="s">
        <v>180</v>
      </c>
      <c r="O78" s="116"/>
      <c r="P78" s="116"/>
      <c r="Q78" s="116"/>
      <c r="R78" s="116"/>
      <c r="S78" s="181">
        <f>AE37</f>
        <v>0</v>
      </c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54"/>
      <c r="AF78" s="29"/>
      <c r="AG78" s="29"/>
      <c r="AH78" s="29"/>
      <c r="AI78" s="29"/>
      <c r="AJ78" s="29"/>
      <c r="AK78" s="29"/>
      <c r="AL78" s="29"/>
      <c r="AM78" s="31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38" customFormat="1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1"/>
      <c r="N79" s="33" t="s">
        <v>181</v>
      </c>
      <c r="O79" s="29"/>
      <c r="P79" s="29"/>
      <c r="Q79" s="29"/>
      <c r="R79" s="29"/>
      <c r="S79" s="30"/>
      <c r="T79" s="30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31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8" customFormat="1" ht="15">
      <c r="A80" s="42"/>
      <c r="B80" s="157" t="s">
        <v>182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8">
        <f>AB50</f>
        <v>0</v>
      </c>
      <c r="M80" s="158"/>
      <c r="N80" s="158"/>
      <c r="O80" s="158"/>
      <c r="P80" s="158"/>
      <c r="Q80" s="158"/>
      <c r="R80" s="158"/>
      <c r="S80" s="158"/>
      <c r="T80" s="158"/>
      <c r="U80" s="29" t="s">
        <v>0</v>
      </c>
      <c r="V80" s="29"/>
      <c r="W80" s="143">
        <f>U50</f>
        <v>0</v>
      </c>
      <c r="X80" s="143"/>
      <c r="Y80" s="143"/>
      <c r="Z80" s="143"/>
      <c r="AA80" s="143"/>
      <c r="AB80" s="143"/>
      <c r="AC80" s="143"/>
      <c r="AD80" s="143"/>
      <c r="AE80" s="29"/>
      <c r="AF80" s="29"/>
      <c r="AG80" s="29"/>
      <c r="AH80" s="29"/>
      <c r="AI80" s="29"/>
      <c r="AJ80" s="29"/>
      <c r="AK80" s="29"/>
      <c r="AL80" s="29"/>
      <c r="AM80" s="31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8" customFormat="1" ht="17.25" customHeight="1">
      <c r="A81" s="33" t="s">
        <v>183</v>
      </c>
      <c r="B81" s="144"/>
      <c r="C81" s="144"/>
      <c r="D81" s="79" t="s">
        <v>183</v>
      </c>
      <c r="E81" s="145"/>
      <c r="F81" s="145"/>
      <c r="G81" s="145"/>
      <c r="H81" s="145"/>
      <c r="I81" s="145"/>
      <c r="J81" s="145"/>
      <c r="K81" s="145"/>
      <c r="L81" s="43" t="s">
        <v>184</v>
      </c>
      <c r="M81" s="29"/>
      <c r="N81" s="29"/>
      <c r="O81" s="44"/>
      <c r="P81" s="44"/>
      <c r="Q81" s="44"/>
      <c r="R81" s="44"/>
      <c r="S81" s="44"/>
      <c r="T81" s="44"/>
      <c r="U81" s="29"/>
      <c r="V81" s="29"/>
      <c r="W81" s="45"/>
      <c r="X81" s="45"/>
      <c r="Y81" s="45"/>
      <c r="Z81" s="45"/>
      <c r="AA81" s="45"/>
      <c r="AB81" s="45"/>
      <c r="AC81" s="45"/>
      <c r="AD81" s="29"/>
      <c r="AE81" s="29"/>
      <c r="AF81" s="29"/>
      <c r="AG81" s="29"/>
      <c r="AH81" s="29"/>
      <c r="AI81" s="29"/>
      <c r="AJ81" s="29"/>
      <c r="AK81" s="29"/>
      <c r="AL81" s="29"/>
      <c r="AM81" s="31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  <row r="82" spans="1:52" s="38" customFormat="1" ht="15">
      <c r="A82" s="146" t="s">
        <v>185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31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</row>
    <row r="83" spans="1:52" s="38" customFormat="1" ht="8.2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31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</row>
    <row r="84" spans="1:52" s="38" customFormat="1" ht="48.75" customHeight="1">
      <c r="A84" s="147" t="s">
        <v>209</v>
      </c>
      <c r="B84" s="148"/>
      <c r="C84" s="149"/>
      <c r="D84" s="150" t="s">
        <v>186</v>
      </c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2"/>
      <c r="X84" s="140" t="s">
        <v>187</v>
      </c>
      <c r="Y84" s="141"/>
      <c r="Z84" s="142"/>
      <c r="AA84" s="140" t="s">
        <v>188</v>
      </c>
      <c r="AB84" s="141"/>
      <c r="AC84" s="142"/>
      <c r="AD84" s="140" t="s">
        <v>189</v>
      </c>
      <c r="AE84" s="141"/>
      <c r="AF84" s="142"/>
      <c r="AG84" s="140" t="s">
        <v>190</v>
      </c>
      <c r="AH84" s="141"/>
      <c r="AI84" s="142"/>
      <c r="AJ84" s="140" t="s">
        <v>191</v>
      </c>
      <c r="AK84" s="141"/>
      <c r="AL84" s="142"/>
      <c r="AM84" s="31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</row>
    <row r="85" spans="1:52" s="38" customFormat="1" ht="46.5" customHeight="1">
      <c r="A85" s="131">
        <f>A53</f>
        <v>0</v>
      </c>
      <c r="B85" s="132"/>
      <c r="C85" s="133"/>
      <c r="D85" s="134" t="e">
        <f>D53</f>
        <v>#N/A</v>
      </c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6"/>
      <c r="X85" s="137">
        <f>X53</f>
        <v>1</v>
      </c>
      <c r="Y85" s="138"/>
      <c r="Z85" s="139"/>
      <c r="AA85" s="128" t="e">
        <f>AA53</f>
        <v>#N/A</v>
      </c>
      <c r="AB85" s="129"/>
      <c r="AC85" s="130"/>
      <c r="AD85" s="128" t="e">
        <f>AD53</f>
        <v>#N/A</v>
      </c>
      <c r="AE85" s="129"/>
      <c r="AF85" s="130"/>
      <c r="AG85" s="128" t="e">
        <f>AG53</f>
        <v>#N/A</v>
      </c>
      <c r="AH85" s="129"/>
      <c r="AI85" s="130"/>
      <c r="AJ85" s="128" t="e">
        <f>AJ53</f>
        <v>#N/A</v>
      </c>
      <c r="AK85" s="129"/>
      <c r="AL85" s="130"/>
      <c r="AM85" s="31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</row>
    <row r="86" spans="1:52" s="38" customFormat="1" ht="40.5" customHeight="1">
      <c r="A86" s="131">
        <f>A54</f>
        <v>0</v>
      </c>
      <c r="B86" s="132"/>
      <c r="C86" s="133"/>
      <c r="D86" s="134" t="e">
        <f>D54</f>
        <v>#N/A</v>
      </c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6"/>
      <c r="X86" s="137">
        <f>X54</f>
        <v>1</v>
      </c>
      <c r="Y86" s="138"/>
      <c r="Z86" s="139"/>
      <c r="AA86" s="128" t="e">
        <f>AA54</f>
        <v>#N/A</v>
      </c>
      <c r="AB86" s="129"/>
      <c r="AC86" s="130"/>
      <c r="AD86" s="128" t="e">
        <f>AD54</f>
        <v>#N/A</v>
      </c>
      <c r="AE86" s="129"/>
      <c r="AF86" s="130"/>
      <c r="AG86" s="128" t="e">
        <f>AG54</f>
        <v>#N/A</v>
      </c>
      <c r="AH86" s="129"/>
      <c r="AI86" s="130"/>
      <c r="AJ86" s="128" t="e">
        <f>AJ54</f>
        <v>#N/A</v>
      </c>
      <c r="AK86" s="129"/>
      <c r="AL86" s="130"/>
      <c r="AM86" s="31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</row>
    <row r="87" spans="1:52" s="38" customFormat="1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30"/>
      <c r="T87" s="29"/>
      <c r="U87" s="29"/>
      <c r="V87" s="29"/>
      <c r="W87" s="29"/>
      <c r="X87" s="39" t="s">
        <v>192</v>
      </c>
      <c r="Y87" s="29"/>
      <c r="Z87" s="29"/>
      <c r="AA87" s="40"/>
      <c r="AB87" s="40"/>
      <c r="AC87" s="40"/>
      <c r="AD87" s="122">
        <f>SUMIF(AD85:AF86,"&gt;0",AD85:AF86)</f>
        <v>0</v>
      </c>
      <c r="AE87" s="123"/>
      <c r="AF87" s="124"/>
      <c r="AG87" s="122">
        <f>SUMIF(AG85:AI86,"&gt;0",AG85:AI86)</f>
        <v>0</v>
      </c>
      <c r="AH87" s="123"/>
      <c r="AI87" s="124"/>
      <c r="AJ87" s="122">
        <f>SUMIF(AJ85:AL86,"&gt;0",AJ85:AL86)</f>
        <v>0</v>
      </c>
      <c r="AK87" s="123"/>
      <c r="AL87" s="124"/>
      <c r="AM87" s="31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</row>
    <row r="88" spans="1:52" s="38" customFormat="1" ht="15">
      <c r="A88" s="115" t="s">
        <v>193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31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</row>
    <row r="89" spans="1:52" s="38" customFormat="1" ht="15">
      <c r="A89" s="115" t="s">
        <v>194</v>
      </c>
      <c r="B89" s="115"/>
      <c r="C89" s="115"/>
      <c r="D89" s="115"/>
      <c r="E89" s="115"/>
      <c r="F89" s="115"/>
      <c r="G89" s="115"/>
      <c r="H89" s="125" t="str">
        <f>SUBSTITUTE(PROPER(INDEX(n_4,MID(TEXT(AJ87,n0),1,1)+1)&amp;INDEX(n0x,MID(TEXT(AJ87,n0),2,1)+1,MID(TEXT(AJ87,n0),3,1)+1)&amp;IF(-MID(TEXT(AJ87,n0),1,3),"миллиард"&amp;VLOOKUP(MID(TEXT(AJ87,n0),3,1)*AND(MID(TEXT(AJ87,n0),2,1)-1),мил,2),"")&amp;INDEX(n_4,MID(TEXT(AJ87,n0),4,1)+1)&amp;INDEX(n0x,MID(TEXT(AJ87,n0),5,1)+1,MID(TEXT(AJ87,n0),6,1)+1)&amp;IF(-MID(TEXT(AJ87,n0),4,3),"миллион"&amp;VLOOKUP(MID(TEXT(AJ87,n0),6,1)*AND(MID(TEXT(AJ87,n0),5,1)-1),мил,2),"")&amp;INDEX(n_4,MID(TEXT(AJ87,n0),7,1)+1)&amp;INDEX(n1x,MID(TEXT(AJ87,n0),8,1)+1,MID(TEXT(AJ87,n0),9,1)+1)&amp;IF(-MID(TEXT(AJ87,n0),7,3),VLOOKUP(MID(TEXT(AJ87,n0),9,1)*AND(MID(TEXT(AJ87,n0),8,1)-1),тыс,2),"")&amp;INDEX(n_4,MID(TEXT(AJ87,n0),10,1)+1)&amp;INDEX(n0x,MID(TEXT(AJ87,n0),11,1)+1,MID(TEXT(AJ87,n0),12,1)+1)),"z"," ")&amp;IF(TRUNC(TEXT(AJ87,n0)),"","Ноль ")&amp;"рубл"&amp;VLOOKUP(MOD(MAX(MOD(MID(TEXT(AJ87,n0),11,2)-11,100),9),10),{0,"ь ";1,"я ";4,"ей "},2)&amp;RIGHT(TEXT(AJ87,n0),2)&amp;" копе"&amp;VLOOKUP(MOD(MAX(MOD(RIGHT(TEXT(AJ87,n0),2)-11,100),9),10),{0,"йка";1,"йки";4,"ек"},2)</f>
        <v>Ноль рублей 00 копеек</v>
      </c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31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</row>
    <row r="90" spans="1:52" s="38" customFormat="1" ht="15">
      <c r="A90" s="29" t="s">
        <v>195</v>
      </c>
      <c r="B90" s="29"/>
      <c r="C90" s="29"/>
      <c r="D90" s="29"/>
      <c r="E90" s="29"/>
      <c r="F90" s="29"/>
      <c r="G90" s="29"/>
      <c r="H90" s="114" t="str">
        <f>SUBSTITUTE(PROPER(INDEX(n_4,MID(TEXT(AG87,n0),1,1)+1)&amp;INDEX(n0x,MID(TEXT(AG87,n0),2,1)+1,MID(TEXT(AG87,n0),3,1)+1)&amp;IF(-MID(TEXT(AG87,n0),1,3),"миллиард"&amp;VLOOKUP(MID(TEXT(AG87,n0),3,1)*AND(MID(TEXT(AG87,n0),2,1)-1),мил,2),"")&amp;INDEX(n_4,MID(TEXT(AG87,n0),4,1)+1)&amp;INDEX(n0x,MID(TEXT(AG87,n0),5,1)+1,MID(TEXT(AG87,n0),6,1)+1)&amp;IF(-MID(TEXT(AG87,n0),4,3),"миллион"&amp;VLOOKUP(MID(TEXT(AG87,n0),6,1)*AND(MID(TEXT(AG87,n0),5,1)-1),мил,2),"")&amp;INDEX(n_4,MID(TEXT(AG87,n0),7,1)+1)&amp;INDEX(n1x,MID(TEXT(AG87,n0),8,1)+1,MID(TEXT(AG87,n0),9,1)+1)&amp;IF(-MID(TEXT(AG87,n0),7,3),VLOOKUP(MID(TEXT(AG87,n0),9,1)*AND(MID(TEXT(AG87,n0),8,1)-1),тыс,2),"")&amp;INDEX(n_4,MID(TEXT(AG87,n0),10,1)+1)&amp;INDEX(n0x,MID(TEXT(AG87,n0),11,1)+1,MID(TEXT(AG87,n0),12,1)+1)),"z"," ")&amp;IF(TRUNC(TEXT(AG87,n0)),"","Ноль ")&amp;"рубл"&amp;VLOOKUP(MOD(MAX(MOD(MID(TEXT(AG87,n0),11,2)-11,100),9),10),{0,"ь ";1,"я ";4,"ей "},2)&amp;RIGHT(TEXT(AG87,n0),2)&amp;" копе"&amp;VLOOKUP(MOD(MAX(MOD(RIGHT(TEXT(AG87,n0),2)-11,100),9),10),{0,"йка";1,"йки";4,"ек"},2)</f>
        <v>Ноль рублей 00 копеек</v>
      </c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31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</row>
    <row r="91" spans="1:52" s="38" customFormat="1" ht="15">
      <c r="A91" s="115" t="s">
        <v>196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31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</row>
    <row r="92" spans="1:52" s="38" customFormat="1" ht="15">
      <c r="A92" s="115" t="s">
        <v>197</v>
      </c>
      <c r="B92" s="115"/>
      <c r="C92" s="115"/>
      <c r="D92" s="115"/>
      <c r="E92" s="115"/>
      <c r="F92" s="115"/>
      <c r="G92" s="115"/>
      <c r="H92" s="11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54"/>
      <c r="AE92" s="54"/>
      <c r="AF92" s="54"/>
      <c r="AG92" s="54"/>
      <c r="AH92" s="54"/>
      <c r="AI92" s="54"/>
      <c r="AJ92" s="54"/>
      <c r="AK92" s="54"/>
      <c r="AL92" s="54"/>
      <c r="AM92" s="31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</row>
    <row r="93" spans="1:52" s="38" customFormat="1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30"/>
      <c r="T93" s="30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31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</row>
    <row r="94" spans="1:52" s="38" customFormat="1" ht="15">
      <c r="A94" s="116" t="s">
        <v>176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29"/>
      <c r="N94" s="29"/>
      <c r="O94" s="29"/>
      <c r="P94" s="29"/>
      <c r="Q94" s="29"/>
      <c r="R94" s="29"/>
      <c r="S94" s="30"/>
      <c r="T94" s="30"/>
      <c r="U94" s="29"/>
      <c r="V94" s="29"/>
      <c r="W94" s="29"/>
      <c r="X94" s="29"/>
      <c r="Y94" s="33" t="s">
        <v>177</v>
      </c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31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</row>
    <row r="95" spans="1:52" s="38" customFormat="1" ht="15">
      <c r="A95" s="117" t="str">
        <f>A64</f>
        <v>Заместитель начальника Новополоцкого 
межрайонного отдела Витебского 
областного управления Госпромнадзора
___________________________А.И.Шепетюк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30"/>
      <c r="U95" s="29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31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</row>
    <row r="96" spans="1:52" s="38" customFormat="1" ht="23.25" customHeight="1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30"/>
      <c r="U96" s="2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31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52" s="38" customFormat="1" ht="36" customHeight="1">
      <c r="A97" s="117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30"/>
      <c r="U97" s="29"/>
      <c r="V97" s="29"/>
      <c r="W97" s="29"/>
      <c r="X97" s="29"/>
      <c r="Y97" s="29"/>
      <c r="Z97" s="29"/>
      <c r="AA97" s="47" t="s">
        <v>198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31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</row>
    <row r="98" spans="1:52" s="38" customFormat="1" ht="15">
      <c r="A98" s="117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30"/>
      <c r="U98" s="29"/>
      <c r="V98" s="120"/>
      <c r="W98" s="120"/>
      <c r="X98" s="120"/>
      <c r="Y98" s="120"/>
      <c r="Z98" s="120"/>
      <c r="AA98" s="120"/>
      <c r="AB98" s="120"/>
      <c r="AC98" s="120"/>
      <c r="AD98" s="121"/>
      <c r="AE98" s="121"/>
      <c r="AF98" s="121"/>
      <c r="AG98" s="121"/>
      <c r="AH98" s="121"/>
      <c r="AI98" s="121"/>
      <c r="AJ98" s="121"/>
      <c r="AK98" s="121"/>
      <c r="AL98" s="121"/>
      <c r="AM98" s="31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</row>
    <row r="99" spans="1:52" s="38" customFormat="1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0"/>
      <c r="T99" s="30"/>
      <c r="U99" s="29"/>
      <c r="V99" s="29" t="s">
        <v>1</v>
      </c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48" t="s">
        <v>199</v>
      </c>
      <c r="AH99" s="29"/>
      <c r="AI99" s="29"/>
      <c r="AJ99" s="29"/>
      <c r="AK99" s="29"/>
      <c r="AL99" s="29"/>
      <c r="AM99" s="31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</row>
    <row r="100" spans="1:52" s="38" customFormat="1" ht="15">
      <c r="A100" s="29"/>
      <c r="B100" s="29"/>
      <c r="C100" s="29"/>
      <c r="D100" s="29"/>
      <c r="E100" s="29" t="s">
        <v>200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30"/>
      <c r="T100" s="30"/>
      <c r="U100" s="29"/>
      <c r="V100" s="29"/>
      <c r="W100" s="29"/>
      <c r="X100" s="29"/>
      <c r="Y100" s="29"/>
      <c r="AA100" s="29"/>
      <c r="AB100" s="29" t="s">
        <v>200</v>
      </c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31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</row>
    <row r="101" spans="1:52" s="38" customFormat="1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</row>
    <row r="102" spans="19:39" s="38" customFormat="1" ht="15">
      <c r="S102" s="77"/>
      <c r="T102" s="77"/>
      <c r="AM102" s="31"/>
    </row>
  </sheetData>
  <sheetProtection password="CE28" sheet="1" formatCells="0" formatColumns="0" formatRows="0" selectLockedCells="1"/>
  <mergeCells count="135">
    <mergeCell ref="P17:V17"/>
    <mergeCell ref="I30:Q30"/>
    <mergeCell ref="B26:AL26"/>
    <mergeCell ref="B18:AL18"/>
    <mergeCell ref="B24:AL24"/>
    <mergeCell ref="I31:Q31"/>
    <mergeCell ref="C12:J12"/>
    <mergeCell ref="L12:O12"/>
    <mergeCell ref="W15:AE15"/>
    <mergeCell ref="B14:O14"/>
    <mergeCell ref="B17:O17"/>
    <mergeCell ref="B16:O16"/>
    <mergeCell ref="B15:O15"/>
    <mergeCell ref="W14:AE14"/>
    <mergeCell ref="P14:V14"/>
    <mergeCell ref="B11:AL11"/>
    <mergeCell ref="B21:AL21"/>
    <mergeCell ref="B23:AJ23"/>
    <mergeCell ref="B25:AL25"/>
    <mergeCell ref="B27:AL27"/>
    <mergeCell ref="B22:AL22"/>
    <mergeCell ref="AF14:AL14"/>
    <mergeCell ref="P15:V15"/>
    <mergeCell ref="P16:V16"/>
    <mergeCell ref="W16:AE16"/>
    <mergeCell ref="B10:AL10"/>
    <mergeCell ref="B19:AL19"/>
    <mergeCell ref="I47:AL47"/>
    <mergeCell ref="I48:AL48"/>
    <mergeCell ref="B20:AL20"/>
    <mergeCell ref="B30:H30"/>
    <mergeCell ref="R30:AL30"/>
    <mergeCell ref="R32:AL32"/>
    <mergeCell ref="B32:H32"/>
    <mergeCell ref="I32:Q32"/>
    <mergeCell ref="U65:AE65"/>
    <mergeCell ref="AF65:AL65"/>
    <mergeCell ref="AJ55:AL55"/>
    <mergeCell ref="AD55:AF55"/>
    <mergeCell ref="AG55:AI55"/>
    <mergeCell ref="AF15:AL15"/>
    <mergeCell ref="B28:AJ28"/>
    <mergeCell ref="AF16:AL16"/>
    <mergeCell ref="W17:AE17"/>
    <mergeCell ref="AF17:AL17"/>
    <mergeCell ref="U37:AD37"/>
    <mergeCell ref="AE37:AL37"/>
    <mergeCell ref="A38:P42"/>
    <mergeCell ref="AE38:AK38"/>
    <mergeCell ref="I46:AL46"/>
    <mergeCell ref="N78:R78"/>
    <mergeCell ref="S78:AD78"/>
    <mergeCell ref="A61:AL61"/>
    <mergeCell ref="A62:AL62"/>
    <mergeCell ref="A64:T64"/>
    <mergeCell ref="I49:AL49"/>
    <mergeCell ref="A50:R50"/>
    <mergeCell ref="U50:Z50"/>
    <mergeCell ref="AB50:AH50"/>
    <mergeCell ref="A52:C52"/>
    <mergeCell ref="D52:W52"/>
    <mergeCell ref="X52:Z52"/>
    <mergeCell ref="AA52:AC52"/>
    <mergeCell ref="AD52:AF52"/>
    <mergeCell ref="AG52:AI52"/>
    <mergeCell ref="AD54:AF54"/>
    <mergeCell ref="AG54:AI54"/>
    <mergeCell ref="AJ52:AL52"/>
    <mergeCell ref="A53:C53"/>
    <mergeCell ref="D53:W53"/>
    <mergeCell ref="X53:Z53"/>
    <mergeCell ref="AA53:AC53"/>
    <mergeCell ref="AD53:AF53"/>
    <mergeCell ref="AG53:AI53"/>
    <mergeCell ref="AJ53:AL53"/>
    <mergeCell ref="A57:G57"/>
    <mergeCell ref="H57:AL57"/>
    <mergeCell ref="A58:G58"/>
    <mergeCell ref="H58:AL58"/>
    <mergeCell ref="A60:AM60"/>
    <mergeCell ref="AJ54:AL54"/>
    <mergeCell ref="A54:C54"/>
    <mergeCell ref="D54:W54"/>
    <mergeCell ref="X54:Z54"/>
    <mergeCell ref="AA54:AC54"/>
    <mergeCell ref="AG84:AI84"/>
    <mergeCell ref="A67:K67"/>
    <mergeCell ref="R67:AL67"/>
    <mergeCell ref="A68:N77"/>
    <mergeCell ref="R68:AL69"/>
    <mergeCell ref="R71:AL72"/>
    <mergeCell ref="R73:AL73"/>
    <mergeCell ref="R74:AM77"/>
    <mergeCell ref="B80:K80"/>
    <mergeCell ref="L80:T80"/>
    <mergeCell ref="AJ85:AL85"/>
    <mergeCell ref="W80:AD80"/>
    <mergeCell ref="B81:C81"/>
    <mergeCell ref="E81:K81"/>
    <mergeCell ref="A82:AL82"/>
    <mergeCell ref="A84:C84"/>
    <mergeCell ref="D84:W84"/>
    <mergeCell ref="X84:Z84"/>
    <mergeCell ref="AA84:AC84"/>
    <mergeCell ref="AD84:AF84"/>
    <mergeCell ref="A85:C85"/>
    <mergeCell ref="D85:W85"/>
    <mergeCell ref="X85:Z85"/>
    <mergeCell ref="AA85:AC85"/>
    <mergeCell ref="AD85:AF85"/>
    <mergeCell ref="AG85:AI85"/>
    <mergeCell ref="W6:AL6"/>
    <mergeCell ref="A1:AM2"/>
    <mergeCell ref="AJ86:AL86"/>
    <mergeCell ref="A86:C86"/>
    <mergeCell ref="D86:W86"/>
    <mergeCell ref="X86:Z86"/>
    <mergeCell ref="AA86:AC86"/>
    <mergeCell ref="AD86:AF86"/>
    <mergeCell ref="AG86:AI86"/>
    <mergeCell ref="AJ84:AL84"/>
    <mergeCell ref="AD87:AF87"/>
    <mergeCell ref="AG87:AI87"/>
    <mergeCell ref="AJ87:AL87"/>
    <mergeCell ref="A88:AL88"/>
    <mergeCell ref="A89:G89"/>
    <mergeCell ref="H89:AL89"/>
    <mergeCell ref="H90:AL90"/>
    <mergeCell ref="A91:AL91"/>
    <mergeCell ref="A92:H92"/>
    <mergeCell ref="A94:L94"/>
    <mergeCell ref="A95:S98"/>
    <mergeCell ref="V95:AL96"/>
    <mergeCell ref="V98:AC98"/>
    <mergeCell ref="AD98:AL98"/>
  </mergeCells>
  <dataValidations count="3">
    <dataValidation type="list" allowBlank="1" showInputMessage="1" showErrorMessage="1" sqref="W15:AE17">
      <formula1>$BA$32:$BA$33</formula1>
    </dataValidation>
    <dataValidation type="list" allowBlank="1" showInputMessage="1" showErrorMessage="1" sqref="A53:C54">
      <formula1>$BA$53:$BA$55</formula1>
    </dataValidation>
    <dataValidation type="list" allowBlank="1" showInputMessage="1" showErrorMessage="1" sqref="W6:AL6">
      <formula1>$BA$2:$BA$28</formula1>
    </dataValidation>
  </dataValidations>
  <printOptions horizontalCentered="1"/>
  <pageMargins left="0.7" right="0.7" top="0.75" bottom="0.75" header="0.3" footer="0.3"/>
  <pageSetup blackAndWhite="1" fitToHeight="0" fitToWidth="1" horizontalDpi="600" verticalDpi="600" orientation="portrait" paperSize="9" scale="81" r:id="rId5"/>
  <rowBreaks count="2" manualBreakCount="2">
    <brk id="33" max="255" man="1"/>
    <brk id="65" max="38" man="1"/>
  </rowBreaks>
  <colBreaks count="1" manualBreakCount="1">
    <brk id="11" max="65535" man="1"/>
  </colBreaks>
  <legacyDrawing r:id="rId2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2</v>
      </c>
    </row>
    <row r="2" ht="12.75">
      <c r="B2" s="2" t="s">
        <v>3</v>
      </c>
    </row>
    <row r="3" ht="12.75">
      <c r="C3" s="2"/>
    </row>
    <row r="4" spans="2:14" s="6" customFormat="1" ht="12.75">
      <c r="B4" s="4" t="s">
        <v>4</v>
      </c>
      <c r="C4" s="5" t="s">
        <v>5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6</v>
      </c>
      <c r="C17" s="8"/>
      <c r="K17" s="3"/>
      <c r="L17" s="3"/>
      <c r="M17" s="3"/>
      <c r="N17" s="3"/>
    </row>
    <row r="18" spans="2:3" ht="12.75">
      <c r="B18" s="7">
        <f ca="1">ROUND((RAND()*1000000),2)</f>
        <v>217010.47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Двести семнадцать тысяч десять рублей 47 копеек</v>
      </c>
    </row>
    <row r="19" spans="2:3" ht="12.75">
      <c r="B19" s="7">
        <f ca="1">ROUND((RAND()*10000000),2)</f>
        <v>4240518.2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Четыре миллиона двести сорок тысяч пятьсот восемнадцать рублей 20 копеек</v>
      </c>
    </row>
    <row r="20" spans="2:3" ht="12.75">
      <c r="B20" s="7">
        <f ca="1">ROUND((RAND()*100000000),2)</f>
        <v>6692804.44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Шесть миллионов шестьсот девяносто две тысячи восемьсот четыре рубля 44 копейки</v>
      </c>
    </row>
    <row r="21" spans="2:3" ht="12.75">
      <c r="B21" s="7">
        <f ca="1">ROUND((RAND()*1000000000),2)</f>
        <v>596494601.94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Пятьсот девяносто шесть миллионов четыреста девяносто четыре тысячи шестьсот один рубль 94 копейки</v>
      </c>
    </row>
    <row r="22" spans="2:3" ht="12.75">
      <c r="B22" s="7">
        <f ca="1">ROUND((RAND()*1000000000000),2)</f>
        <v>933133918931.14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Девятьсот тридцать три миллиарда сто тридцать три миллиона девятьсот восемнадцать тысяч девятьсот тридцать один рубль 14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9:D8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58.00390625" style="0" customWidth="1"/>
    <col min="3" max="3" width="11.421875" style="0" customWidth="1"/>
    <col min="4" max="4" width="12.00390625" style="0" customWidth="1"/>
  </cols>
  <sheetData>
    <row r="9" spans="2:4" ht="15">
      <c r="B9" s="25" t="s">
        <v>44</v>
      </c>
      <c r="C9" s="16" t="s">
        <v>8</v>
      </c>
      <c r="D9" s="26" t="s">
        <v>163</v>
      </c>
    </row>
    <row r="10" spans="2:4" ht="30">
      <c r="B10" s="19" t="s">
        <v>92</v>
      </c>
      <c r="C10" s="18" t="s">
        <v>20</v>
      </c>
      <c r="D10" s="27">
        <v>130.56</v>
      </c>
    </row>
    <row r="11" spans="2:4" ht="45">
      <c r="B11" s="19" t="s">
        <v>93</v>
      </c>
      <c r="C11" s="18" t="s">
        <v>21</v>
      </c>
      <c r="D11" s="27">
        <v>96</v>
      </c>
    </row>
    <row r="12" spans="2:4" ht="45">
      <c r="B12" s="19" t="s">
        <v>94</v>
      </c>
      <c r="C12" s="18" t="s">
        <v>22</v>
      </c>
      <c r="D12" s="27">
        <v>195.84</v>
      </c>
    </row>
    <row r="13" spans="2:4" ht="60">
      <c r="B13" s="19" t="s">
        <v>95</v>
      </c>
      <c r="C13" s="18" t="s">
        <v>23</v>
      </c>
      <c r="D13" s="27">
        <v>144</v>
      </c>
    </row>
    <row r="14" spans="2:4" ht="30">
      <c r="B14" s="19" t="s">
        <v>96</v>
      </c>
      <c r="C14" s="18" t="s">
        <v>24</v>
      </c>
      <c r="D14" s="27">
        <v>153.6</v>
      </c>
    </row>
    <row r="15" spans="2:4" ht="45">
      <c r="B15" s="19" t="s">
        <v>97</v>
      </c>
      <c r="C15" s="18" t="s">
        <v>25</v>
      </c>
      <c r="D15" s="27">
        <v>107.52</v>
      </c>
    </row>
    <row r="16" spans="2:4" ht="45">
      <c r="B16" s="19" t="s">
        <v>98</v>
      </c>
      <c r="C16" s="18" t="s">
        <v>26</v>
      </c>
      <c r="D16" s="27">
        <v>249.6</v>
      </c>
    </row>
    <row r="17" spans="2:4" ht="60">
      <c r="B17" s="19" t="s">
        <v>99</v>
      </c>
      <c r="C17" s="18" t="s">
        <v>27</v>
      </c>
      <c r="D17" s="27">
        <v>163.2</v>
      </c>
    </row>
    <row r="18" spans="2:4" ht="30">
      <c r="B18" s="19" t="s">
        <v>100</v>
      </c>
      <c r="C18" s="18" t="s">
        <v>28</v>
      </c>
      <c r="D18" s="27">
        <v>197.76</v>
      </c>
    </row>
    <row r="19" spans="2:4" ht="45">
      <c r="B19" s="19" t="s">
        <v>101</v>
      </c>
      <c r="C19" s="18" t="s">
        <v>29</v>
      </c>
      <c r="D19" s="27">
        <v>138.24</v>
      </c>
    </row>
    <row r="20" spans="2:4" ht="45">
      <c r="B20" s="19" t="s">
        <v>102</v>
      </c>
      <c r="C20" s="18" t="s">
        <v>30</v>
      </c>
      <c r="D20" s="27">
        <v>322.56</v>
      </c>
    </row>
    <row r="21" spans="2:4" ht="60">
      <c r="B21" s="19" t="s">
        <v>103</v>
      </c>
      <c r="C21" s="18" t="s">
        <v>31</v>
      </c>
      <c r="D21" s="27">
        <v>241.92</v>
      </c>
    </row>
    <row r="22" spans="2:4" ht="30">
      <c r="B22" s="19" t="s">
        <v>104</v>
      </c>
      <c r="C22" s="18" t="s">
        <v>32</v>
      </c>
      <c r="D22" s="27">
        <v>261.12</v>
      </c>
    </row>
    <row r="23" spans="2:4" ht="45">
      <c r="B23" s="19" t="s">
        <v>105</v>
      </c>
      <c r="C23" s="18" t="s">
        <v>33</v>
      </c>
      <c r="D23" s="27">
        <v>215.04</v>
      </c>
    </row>
    <row r="24" spans="2:4" ht="45">
      <c r="B24" s="19" t="s">
        <v>106</v>
      </c>
      <c r="C24" s="18" t="s">
        <v>34</v>
      </c>
      <c r="D24" s="27">
        <v>395.52</v>
      </c>
    </row>
    <row r="25" spans="2:4" ht="60">
      <c r="B25" s="19" t="s">
        <v>107</v>
      </c>
      <c r="C25" s="18" t="s">
        <v>35</v>
      </c>
      <c r="D25" s="27">
        <v>259.2</v>
      </c>
    </row>
    <row r="26" spans="2:4" ht="33">
      <c r="B26" s="19" t="s">
        <v>108</v>
      </c>
      <c r="C26" s="18" t="s">
        <v>36</v>
      </c>
      <c r="D26" s="27">
        <v>324.48</v>
      </c>
    </row>
    <row r="27" spans="2:4" ht="48">
      <c r="B27" s="19" t="s">
        <v>109</v>
      </c>
      <c r="C27" s="18" t="s">
        <v>37</v>
      </c>
      <c r="D27" s="27">
        <v>226.56</v>
      </c>
    </row>
    <row r="28" spans="2:4" ht="45">
      <c r="B28" s="19" t="s">
        <v>110</v>
      </c>
      <c r="C28" s="20" t="s">
        <v>38</v>
      </c>
      <c r="D28" s="27">
        <v>478.08</v>
      </c>
    </row>
    <row r="29" spans="2:4" ht="60">
      <c r="B29" s="19" t="s">
        <v>111</v>
      </c>
      <c r="C29" s="20" t="s">
        <v>39</v>
      </c>
      <c r="D29" s="27">
        <v>312.96</v>
      </c>
    </row>
    <row r="30" spans="2:4" ht="30">
      <c r="B30" s="19" t="s">
        <v>112</v>
      </c>
      <c r="C30" s="20" t="s">
        <v>40</v>
      </c>
      <c r="D30" s="27">
        <v>443.52</v>
      </c>
    </row>
    <row r="31" spans="2:4" ht="45">
      <c r="B31" s="19" t="s">
        <v>113</v>
      </c>
      <c r="C31" s="20" t="s">
        <v>41</v>
      </c>
      <c r="D31" s="27">
        <v>326.4</v>
      </c>
    </row>
    <row r="32" spans="2:4" ht="45">
      <c r="B32" s="19" t="s">
        <v>114</v>
      </c>
      <c r="C32" s="20" t="s">
        <v>42</v>
      </c>
      <c r="D32" s="27">
        <v>652.8</v>
      </c>
    </row>
    <row r="33" spans="2:4" ht="60">
      <c r="B33" s="19" t="s">
        <v>115</v>
      </c>
      <c r="C33" s="20" t="s">
        <v>43</v>
      </c>
      <c r="D33" s="27">
        <v>491.52</v>
      </c>
    </row>
    <row r="34" spans="2:4" ht="25.5">
      <c r="B34" s="21" t="s">
        <v>116</v>
      </c>
      <c r="C34" s="20" t="s">
        <v>45</v>
      </c>
      <c r="D34" s="27">
        <v>80.64</v>
      </c>
    </row>
    <row r="35" spans="2:4" ht="38.25">
      <c r="B35" s="21" t="s">
        <v>117</v>
      </c>
      <c r="C35" s="20" t="s">
        <v>46</v>
      </c>
      <c r="D35" s="27">
        <v>80.64</v>
      </c>
    </row>
    <row r="36" spans="2:4" ht="38.25">
      <c r="B36" s="21" t="s">
        <v>118</v>
      </c>
      <c r="C36" s="20" t="s">
        <v>47</v>
      </c>
      <c r="D36" s="27">
        <v>107.52</v>
      </c>
    </row>
    <row r="37" spans="2:4" ht="38.25">
      <c r="B37" s="21" t="s">
        <v>119</v>
      </c>
      <c r="C37" s="20" t="s">
        <v>48</v>
      </c>
      <c r="D37" s="27">
        <v>107.52</v>
      </c>
    </row>
    <row r="38" spans="2:4" ht="25.5">
      <c r="B38" s="21" t="s">
        <v>120</v>
      </c>
      <c r="C38" s="20" t="s">
        <v>49</v>
      </c>
      <c r="D38" s="27">
        <v>92.16</v>
      </c>
    </row>
    <row r="39" spans="2:4" ht="38.25">
      <c r="B39" s="21" t="s">
        <v>121</v>
      </c>
      <c r="C39" s="20" t="s">
        <v>50</v>
      </c>
      <c r="D39" s="27">
        <v>92.16</v>
      </c>
    </row>
    <row r="40" spans="2:4" ht="38.25">
      <c r="B40" s="21" t="s">
        <v>122</v>
      </c>
      <c r="C40" s="20" t="s">
        <v>51</v>
      </c>
      <c r="D40" s="27">
        <v>128.64</v>
      </c>
    </row>
    <row r="41" spans="2:4" ht="38.25">
      <c r="B41" s="21" t="s">
        <v>123</v>
      </c>
      <c r="C41" s="20" t="s">
        <v>52</v>
      </c>
      <c r="D41" s="27">
        <v>128.64</v>
      </c>
    </row>
    <row r="42" spans="2:4" ht="25.5">
      <c r="B42" s="21" t="s">
        <v>124</v>
      </c>
      <c r="C42" s="20" t="s">
        <v>53</v>
      </c>
      <c r="D42" s="27">
        <v>107.52</v>
      </c>
    </row>
    <row r="43" spans="2:4" ht="38.25">
      <c r="B43" s="21" t="s">
        <v>125</v>
      </c>
      <c r="C43" s="20" t="s">
        <v>54</v>
      </c>
      <c r="D43" s="27">
        <v>107.52</v>
      </c>
    </row>
    <row r="44" spans="2:4" ht="38.25">
      <c r="B44" s="21" t="s">
        <v>126</v>
      </c>
      <c r="C44" s="20" t="s">
        <v>55</v>
      </c>
      <c r="D44" s="27">
        <v>149.76</v>
      </c>
    </row>
    <row r="45" spans="2:4" ht="38.25">
      <c r="B45" s="21" t="s">
        <v>127</v>
      </c>
      <c r="C45" s="20" t="s">
        <v>56</v>
      </c>
      <c r="D45" s="27">
        <v>149.76</v>
      </c>
    </row>
    <row r="46" spans="2:4" ht="25.5">
      <c r="B46" s="21" t="s">
        <v>128</v>
      </c>
      <c r="C46" s="20" t="s">
        <v>57</v>
      </c>
      <c r="D46" s="27">
        <v>142.08</v>
      </c>
    </row>
    <row r="47" spans="2:4" ht="38.25">
      <c r="B47" s="21" t="s">
        <v>129</v>
      </c>
      <c r="C47" s="20" t="s">
        <v>58</v>
      </c>
      <c r="D47" s="27">
        <v>142.08</v>
      </c>
    </row>
    <row r="48" spans="2:4" ht="38.25">
      <c r="B48" s="21" t="s">
        <v>130</v>
      </c>
      <c r="C48" s="20" t="s">
        <v>59</v>
      </c>
      <c r="D48" s="27">
        <v>226.56</v>
      </c>
    </row>
    <row r="49" spans="2:4" ht="38.25">
      <c r="B49" s="21" t="s">
        <v>131</v>
      </c>
      <c r="C49" s="20" t="s">
        <v>60</v>
      </c>
      <c r="D49" s="27">
        <v>226.56</v>
      </c>
    </row>
    <row r="50" spans="2:4" ht="30">
      <c r="B50" s="21" t="s">
        <v>132</v>
      </c>
      <c r="C50" s="20" t="s">
        <v>61</v>
      </c>
      <c r="D50" s="27">
        <v>145.92</v>
      </c>
    </row>
    <row r="51" spans="2:4" ht="45">
      <c r="B51" s="21" t="s">
        <v>133</v>
      </c>
      <c r="C51" s="20" t="s">
        <v>62</v>
      </c>
      <c r="D51" s="27">
        <v>145.92</v>
      </c>
    </row>
    <row r="52" spans="2:4" ht="38.25">
      <c r="B52" s="21" t="s">
        <v>134</v>
      </c>
      <c r="C52" s="20" t="s">
        <v>63</v>
      </c>
      <c r="D52" s="27">
        <v>226.56</v>
      </c>
    </row>
    <row r="53" spans="2:4" ht="38.25">
      <c r="B53" s="21" t="s">
        <v>135</v>
      </c>
      <c r="C53" s="20" t="s">
        <v>64</v>
      </c>
      <c r="D53" s="27">
        <v>226.56</v>
      </c>
    </row>
    <row r="54" spans="2:4" ht="25.5">
      <c r="B54" s="21" t="s">
        <v>136</v>
      </c>
      <c r="C54" s="20" t="s">
        <v>65</v>
      </c>
      <c r="D54" s="27">
        <v>176.64</v>
      </c>
    </row>
    <row r="55" spans="2:4" ht="25.5">
      <c r="B55" s="21" t="s">
        <v>137</v>
      </c>
      <c r="C55" s="20" t="s">
        <v>66</v>
      </c>
      <c r="D55" s="27">
        <v>176.64</v>
      </c>
    </row>
    <row r="56" spans="2:4" ht="25.5">
      <c r="B56" s="21" t="s">
        <v>138</v>
      </c>
      <c r="C56" s="20" t="s">
        <v>67</v>
      </c>
      <c r="D56" s="27">
        <v>259.2</v>
      </c>
    </row>
    <row r="57" spans="2:4" ht="38.25">
      <c r="B57" s="22" t="s">
        <v>139</v>
      </c>
      <c r="C57" s="23" t="s">
        <v>68</v>
      </c>
      <c r="D57" s="28">
        <v>259.2</v>
      </c>
    </row>
    <row r="58" spans="2:4" ht="25.5">
      <c r="B58" s="24" t="s">
        <v>140</v>
      </c>
      <c r="C58" s="20" t="s">
        <v>69</v>
      </c>
      <c r="D58" s="27">
        <v>111.36</v>
      </c>
    </row>
    <row r="59" spans="2:4" ht="38.25">
      <c r="B59" s="24" t="s">
        <v>141</v>
      </c>
      <c r="C59" s="20" t="s">
        <v>70</v>
      </c>
      <c r="D59" s="27">
        <v>111.36</v>
      </c>
    </row>
    <row r="60" spans="2:4" ht="38.25">
      <c r="B60" s="24" t="s">
        <v>142</v>
      </c>
      <c r="C60" s="20" t="s">
        <v>71</v>
      </c>
      <c r="D60" s="27">
        <v>168.96</v>
      </c>
    </row>
    <row r="61" spans="2:4" ht="38.25">
      <c r="B61" s="24" t="s">
        <v>143</v>
      </c>
      <c r="C61" s="20" t="s">
        <v>72</v>
      </c>
      <c r="D61" s="27">
        <v>168.96</v>
      </c>
    </row>
    <row r="62" spans="2:4" ht="25.5">
      <c r="B62" s="24" t="s">
        <v>144</v>
      </c>
      <c r="C62" s="20" t="s">
        <v>73</v>
      </c>
      <c r="D62" s="27">
        <v>138.24</v>
      </c>
    </row>
    <row r="63" spans="2:4" ht="38.25">
      <c r="B63" s="24" t="s">
        <v>145</v>
      </c>
      <c r="C63" s="20" t="s">
        <v>74</v>
      </c>
      <c r="D63" s="27">
        <v>138.24</v>
      </c>
    </row>
    <row r="64" spans="2:4" ht="38.25">
      <c r="B64" s="24" t="s">
        <v>146</v>
      </c>
      <c r="C64" s="20" t="s">
        <v>75</v>
      </c>
      <c r="D64" s="27">
        <v>193.92</v>
      </c>
    </row>
    <row r="65" spans="2:4" ht="38.25">
      <c r="B65" s="24" t="s">
        <v>147</v>
      </c>
      <c r="C65" s="20" t="s">
        <v>76</v>
      </c>
      <c r="D65" s="27">
        <v>193.92</v>
      </c>
    </row>
    <row r="66" spans="2:4" ht="25.5">
      <c r="B66" s="24" t="s">
        <v>148</v>
      </c>
      <c r="C66" s="20" t="s">
        <v>77</v>
      </c>
      <c r="D66" s="27">
        <v>161.28</v>
      </c>
    </row>
    <row r="67" spans="2:4" ht="38.25">
      <c r="B67" s="24" t="s">
        <v>149</v>
      </c>
      <c r="C67" s="20" t="s">
        <v>78</v>
      </c>
      <c r="D67" s="27">
        <v>161.28</v>
      </c>
    </row>
    <row r="68" spans="2:4" ht="38.25">
      <c r="B68" s="24" t="s">
        <v>150</v>
      </c>
      <c r="C68" s="20" t="s">
        <v>79</v>
      </c>
      <c r="D68" s="27">
        <v>222.72</v>
      </c>
    </row>
    <row r="69" spans="2:4" ht="38.25">
      <c r="B69" s="24" t="s">
        <v>151</v>
      </c>
      <c r="C69" s="20" t="s">
        <v>80</v>
      </c>
      <c r="D69" s="27">
        <v>222.72</v>
      </c>
    </row>
    <row r="70" spans="2:4" ht="25.5">
      <c r="B70" s="24" t="s">
        <v>152</v>
      </c>
      <c r="C70" s="20" t="s">
        <v>81</v>
      </c>
      <c r="D70" s="27">
        <v>230.4</v>
      </c>
    </row>
    <row r="71" spans="2:4" ht="38.25">
      <c r="B71" s="24" t="s">
        <v>153</v>
      </c>
      <c r="C71" s="20" t="s">
        <v>82</v>
      </c>
      <c r="D71" s="27">
        <v>230.4</v>
      </c>
    </row>
    <row r="72" spans="2:4" ht="38.25">
      <c r="B72" s="24" t="s">
        <v>154</v>
      </c>
      <c r="C72" s="20" t="s">
        <v>83</v>
      </c>
      <c r="D72" s="27">
        <v>314.88</v>
      </c>
    </row>
    <row r="73" spans="2:4" ht="38.25">
      <c r="B73" s="24" t="s">
        <v>155</v>
      </c>
      <c r="C73" s="20" t="s">
        <v>84</v>
      </c>
      <c r="D73" s="27">
        <v>314.88</v>
      </c>
    </row>
    <row r="74" spans="2:4" ht="30">
      <c r="B74" s="24" t="s">
        <v>156</v>
      </c>
      <c r="C74" s="20" t="s">
        <v>85</v>
      </c>
      <c r="D74" s="27">
        <v>226.56</v>
      </c>
    </row>
    <row r="75" spans="2:4" ht="45">
      <c r="B75" s="24" t="s">
        <v>157</v>
      </c>
      <c r="C75" s="20" t="s">
        <v>86</v>
      </c>
      <c r="D75" s="27">
        <v>226.56</v>
      </c>
    </row>
    <row r="76" spans="2:4" ht="38.25">
      <c r="B76" s="24" t="s">
        <v>158</v>
      </c>
      <c r="C76" s="20" t="s">
        <v>87</v>
      </c>
      <c r="D76" s="27">
        <v>359.04</v>
      </c>
    </row>
    <row r="77" spans="2:4" ht="38.25">
      <c r="B77" s="24" t="s">
        <v>159</v>
      </c>
      <c r="C77" s="20" t="s">
        <v>88</v>
      </c>
      <c r="D77" s="27">
        <v>359.04</v>
      </c>
    </row>
    <row r="78" spans="2:4" ht="25.5">
      <c r="B78" s="24" t="s">
        <v>160</v>
      </c>
      <c r="C78" s="20" t="s">
        <v>89</v>
      </c>
      <c r="D78" s="27">
        <v>236.16</v>
      </c>
    </row>
    <row r="79" spans="2:4" ht="25.5">
      <c r="B79" s="24" t="s">
        <v>161</v>
      </c>
      <c r="C79" s="20" t="s">
        <v>90</v>
      </c>
      <c r="D79" s="27">
        <v>236.16</v>
      </c>
    </row>
    <row r="80" spans="2:4" ht="25.5">
      <c r="B80" s="24" t="s">
        <v>162</v>
      </c>
      <c r="C80" s="20" t="s">
        <v>91</v>
      </c>
      <c r="D80" s="27">
        <v>387.84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2024-01-10T12:13:45Z</cp:lastPrinted>
  <dcterms:created xsi:type="dcterms:W3CDTF">2021-04-16T08:52:42Z</dcterms:created>
  <dcterms:modified xsi:type="dcterms:W3CDTF">2024-02-01T14:07:05Z</dcterms:modified>
  <cp:category/>
  <cp:version/>
  <cp:contentType/>
  <cp:contentStatus/>
</cp:coreProperties>
</file>