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765" yWindow="345" windowWidth="10710" windowHeight="9585" activeTab="0"/>
  </bookViews>
  <sheets>
    <sheet name="Лист1" sheetId="1" r:id="rId1"/>
    <sheet name="Формула 2" sheetId="2" state="hidden" r:id="rId2"/>
    <sheet name="Лист2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'Лист1'!$A$3:$AM$116</definedName>
    <definedName name="ОБЪЕМ" localSheetId="0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kalugina</author>
    <author>Putiata</author>
  </authors>
  <commentList>
    <comment ref="B10" authorId="0">
      <text>
        <r>
          <rPr>
            <sz val="9"/>
            <rFont val="Tahoma"/>
            <family val="2"/>
          </rPr>
          <t xml:space="preserve">
НАЗВАНИЕ ОРГАНИЗАЦИИ ЗАКЛЮЧИВШЕЙ ДОЛГОСРОЧНЫЙ ДОГОВОР
НАЗВАНИЕ АВТОМАТИЧЕСКИ ПОПАДАЕТ В СЧЕТ-ФАКТУРУ И АКТ ВЫПОЛНЕНЫХ РАБОТ
</t>
        </r>
      </text>
    </comment>
    <comment ref="O15" authorId="1">
      <text>
        <r>
          <rPr>
            <sz val="8"/>
            <rFont val="Tahoma"/>
            <family val="2"/>
          </rPr>
          <t>ВВЕСТИ НОМЕР ДОЛГОСРОЧНОГО ДОГОВОРА</t>
        </r>
      </text>
    </comment>
    <comment ref="Z15" authorId="1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W6" authorId="0">
      <text>
        <r>
          <rPr>
            <sz val="9"/>
            <rFont val="Tahoma"/>
            <family val="2"/>
          </rPr>
          <t>ВЫБРАТЬ ИЗ СПИСКА УПРАВЛЕНИЕ ПО МЕСТУ ОБРАЩЕНИЯ</t>
        </r>
      </text>
    </comment>
    <comment ref="B43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45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X70" authorId="0">
      <text>
        <r>
          <rPr>
            <sz val="9"/>
            <rFont val="Tahoma"/>
            <family val="2"/>
          </rPr>
          <t xml:space="preserve">
УКАЗАТЬ КОЛИЧЕСТВО
ИЗМЕНЯТЬ ТОЛЬКО КОЛИЧЕСТВО</t>
        </r>
      </text>
    </comment>
    <comment ref="B12" authorId="0">
      <text>
        <r>
          <rPr>
            <sz val="9"/>
            <rFont val="Tahoma"/>
            <family val="2"/>
          </rPr>
          <t xml:space="preserve">
ПОСЛЕ ЩЕЛЧКА ПО ЯЧЕЙКЕ;
НАЖАТЬ НА КНОПКУ С ТРЕУГОЛЬНИКОМ ВЫБРАТЬ НАПРАВЛЕНИЕ ИДЕНТИФИКАЦИИ ИЗ ВЫПАДАЮЩЕГО СПИСКА;
ПОСЛЕ ЭТОГО ВЫБРАТЬ В ПЕРВОМ СТОЛБЦЕ ТАБЛИЦЫ ИЗ ВЫПАДАЮЩЕГО СПИСКА НАИМЕНОВАНИЕ ОБОРУДОВАНИЯ;
В КОЛОНКУ СПРАВА ВНЕСТИ НЕОБХОДИМЫЕ ХАРАКТЕРИСТИКИ ;
ДО ПЕЧАТИ ОТРЕГУЛИРОВАТЬ ВЫСОТУ СТРОКИ, ЛИШНИЕ СТРОКИ МОЖНО СКРЫТЬ.</t>
        </r>
      </text>
    </comment>
    <comment ref="B18" authorId="2">
      <text>
        <r>
          <rPr>
            <sz val="9"/>
            <rFont val="Tahoma"/>
            <family val="2"/>
          </rPr>
          <t xml:space="preserve">
ПОСЛЕ ЩЕЛЧКА ПО ЯЧЕЙКЕ;
НАЖАТЬ НА КНОПКУ С ТРЕУГОЛЬНИКОМ ВЫБРАТЬ НАИМЕНОВАНИЕ ИЗ ВЫПАДАЮЩЕГО СПИСКА;
В КОЛОНКУ СПРАВА ВНЕСТИ НЕОБХОДИМЫЕ ХАРАКТЕРИСТИКИ;
ДО ПЕЧАТИ ОТРЕГУЛИРОВАТЬ ВЫСОТУ СТРОКИ, ЛИШНИЕ СТРОКИ МОЖНО СКРЫТЬ.
</t>
        </r>
      </text>
    </comment>
  </commentList>
</comments>
</file>

<file path=xl/sharedStrings.xml><?xml version="1.0" encoding="utf-8"?>
<sst xmlns="http://schemas.openxmlformats.org/spreadsheetml/2006/main" count="353" uniqueCount="298">
  <si>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</si>
  <si>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</si>
  <si>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</si>
  <si>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</si>
  <si>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</si>
  <si>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</si>
  <si>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</si>
  <si>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</si>
  <si>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</si>
  <si>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</si>
  <si>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</si>
  <si>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</si>
  <si>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</si>
  <si>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Начальнику</t>
  </si>
  <si>
    <t>(ФИО, должность, телефон)</t>
  </si>
  <si>
    <t>Юридический адрес, телефон, факс, электронная почта:</t>
  </si>
  <si>
    <t>Банковские реквизиты юридического лица: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</si>
  <si>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</si>
  <si>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</si>
  <si>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</si>
  <si>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</si>
  <si>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</si>
  <si>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</si>
  <si>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</si>
  <si>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</si>
  <si>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</si>
  <si>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</si>
  <si>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</si>
  <si>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</si>
  <si>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</si>
  <si>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</si>
  <si>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</si>
  <si>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</si>
  <si>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</si>
  <si>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</si>
  <si>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</si>
  <si>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</si>
  <si>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</si>
  <si>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</si>
  <si>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</si>
  <si>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</si>
  <si>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 xml:space="preserve"> Наружный и внутренний осмотр сосуда, работающего под давлением,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</si>
  <si>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</si>
  <si>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</si>
  <si>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</si>
  <si>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</si>
  <si>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</si>
  <si>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</si>
  <si>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</si>
  <si>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</si>
  <si>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</si>
  <si>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</si>
  <si>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</si>
  <si>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</si>
  <si>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</si>
  <si>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</si>
  <si>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</si>
  <si>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</si>
  <si>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</si>
  <si>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</si>
  <si>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</si>
  <si>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</si>
  <si>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</si>
  <si>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</si>
  <si>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</si>
  <si>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</si>
  <si>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</si>
  <si>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</si>
  <si>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</si>
  <si>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</si>
  <si>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</si>
  <si>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</si>
  <si>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</si>
  <si>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</si>
  <si>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</si>
  <si>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</si>
  <si>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</si>
  <si>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</si>
  <si>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</si>
  <si>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</si>
  <si>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</si>
  <si>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</si>
  <si>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</si>
  <si>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</si>
  <si>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</si>
  <si>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</si>
  <si>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</si>
  <si>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</si>
  <si>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</si>
  <si>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 xml:space="preserve"> Наружный и внутренний осмотр сосуда, работающего под давлением, объемом до 10 м³ включительно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</si>
  <si>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</si>
  <si>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до 10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</si>
  <si>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</si>
  <si>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</si>
  <si>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</si>
  <si>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</si>
  <si>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</si>
  <si>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</si>
  <si>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</si>
  <si>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</si>
  <si>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</si>
  <si>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 м³  до 100 м³ включительно</t>
  </si>
  <si>
    <t xml:space="preserve"> 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</si>
  <si>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</si>
  <si>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</si>
  <si>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</si>
  <si>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</si>
  <si>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 xml:space="preserve"> 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</si>
  <si>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</si>
  <si>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500 м³</t>
  </si>
  <si>
    <t xml:space="preserve"> Наружный и внутренний осмотр сосуда, работающего под давлением, объемом свыше 500 м³, недоступного для внутреннего осмотра  </t>
  </si>
  <si>
    <t xml:space="preserve"> Наружный и внутренний осмотр сосуда, работающего под давлением, объемом свыше 500 м³, отработавшего нормативный срок службы</t>
  </si>
  <si>
    <t xml:space="preserve"> 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</si>
  <si>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до 10 м³ включительно</t>
  </si>
  <si>
    <t>Гидравлическое испытание сосуда, работающего под давлением, объемом до 10 м³ включительно, недоступного для внутреннего осмотра</t>
  </si>
  <si>
    <t>Гидравлическое испытание сосуда, работающего под давлением, объемом до 10 м³ включительно, отработавшего нормативный срок службы</t>
  </si>
  <si>
    <t>Гидравлическое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</si>
  <si>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10м³ до 20 м³ включительно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</si>
  <si>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</t>
  </si>
  <si>
    <t>Гидравлическое испытание сосуда, работающего под давлением, объемом свыше 10м³ до 20 м³ включительно, отработавшего нормативный срок службы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</si>
  <si>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</si>
  <si>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</si>
  <si>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</t>
  </si>
  <si>
    <t>Гидравлическое испытание сосуда, работающего под давлением, объемом свыше 20 м³ до 50 м³ включительно,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</si>
  <si>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</si>
  <si>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</si>
  <si>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</t>
  </si>
  <si>
    <t>Гидравлическое испытание сосуда, работающего под давлением, объемом свыше 50 м³ до 100 м³ включительно,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</si>
  <si>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</si>
  <si>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</si>
  <si>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</si>
  <si>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Гидравлическое испытание сосуда, работающего под давлением, объемом свыше 100 м³ до 500 м³ включительно, отработавшего нормативный срок службы</t>
  </si>
  <si>
    <t>Гидравлическое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</si>
  <si>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500 м³</t>
  </si>
  <si>
    <r>
      <t>Гидравлическое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</si>
  <si>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Гидравлическое испытание сосуда, работающего под давлением, объемом свыше 500 м³, отработавшего нормативный срок службы</t>
  </si>
  <si>
    <t>Гидравлическое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</si>
  <si>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до 10 м³ включительно</t>
  </si>
  <si>
    <t>Пневматическое испытание сосуда, работающего под давлением, объемом до 10 м³ включительно, недоступного для внутреннего осмотра</t>
  </si>
  <si>
    <t>Пневматическое испытание сосуда, работающего под давлением, объемом до 10 м³ включительно, отработавшего нормативный срок службы</t>
  </si>
  <si>
    <t>Пневматическое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</si>
  <si>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10м³ до 20 м³ включительно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</si>
  <si>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</t>
  </si>
  <si>
    <t>Пневматическое испытание сосуда, работающего под давлением, объемом свыше 10м³ до 20 м³ включительно, отработавшего нормативный срок службы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</si>
  <si>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</si>
  <si>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</si>
  <si>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</t>
  </si>
  <si>
    <t>Пневматическое испытание сосуда, работающего под давлением, объемом свыше 20 м³ до 50 м³ включительно,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</si>
  <si>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</si>
  <si>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</si>
  <si>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</t>
  </si>
  <si>
    <t>Пневматическое испытание сосуда, работающего под давлением, объемом свыше 50 м³ до 100 м³ включительно,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</si>
  <si>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</si>
  <si>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</si>
  <si>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</si>
  <si>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Пневматическое испытание сосуда, работающего под давлением, объемом свыше 100 м³ до 500 м³ включительно, отработавшего нормативный срок службы</t>
  </si>
  <si>
    <t>Пневматическое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</si>
  <si>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</t>
  </si>
  <si>
    <r>
      <t>Пневматическое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</si>
  <si>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Пневматическое испытание сосуда, работающего под давлением, объемом свыше 500 м³, отработавшего нормативный срок службы</t>
  </si>
  <si>
    <t>Цена без НДС</t>
  </si>
  <si>
    <t>по долгосрочному договору №</t>
  </si>
  <si>
    <t>от</t>
  </si>
  <si>
    <t>1</t>
  </si>
  <si>
    <t>2</t>
  </si>
  <si>
    <t>3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</si>
  <si>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</si>
  <si>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</si>
  <si>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</si>
  <si>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</si>
  <si>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</si>
  <si>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</si>
  <si>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</si>
  <si>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</si>
  <si>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</si>
  <si>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</si>
  <si>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</si>
  <si>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</si>
  <si>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</si>
  <si>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</si>
  <si>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</si>
  <si>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</si>
  <si>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</si>
  <si>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</si>
  <si>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</si>
  <si>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</si>
  <si>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</si>
  <si>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</si>
  <si>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</si>
  <si>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</si>
  <si>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</si>
  <si>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</si>
  <si>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</si>
  <si>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</si>
  <si>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</si>
  <si>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</si>
  <si>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</si>
  <si>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</si>
  <si>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</si>
  <si>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</si>
  <si>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</si>
  <si>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</si>
  <si>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</si>
  <si>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</si>
  <si>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</si>
  <si>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 xml:space="preserve">Поле для внесения дополнительных сведений  вместо данного текста (или скрыть строку) 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</si>
  <si>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</si>
  <si>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</si>
  <si>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СЧЕТ-ФАКТУРА №</t>
  </si>
  <si>
    <t>г.</t>
  </si>
  <si>
    <t>ЗАКАЗЧИК:</t>
  </si>
  <si>
    <t>ПЛАТЕЛЬЩИК:</t>
  </si>
  <si>
    <t>Счет-фактура выписана на основании договора от</t>
  </si>
  <si>
    <t>№</t>
  </si>
  <si>
    <t>п/п 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</si>
  <si>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</si>
  <si>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</si>
  <si>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</si>
  <si>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</si>
  <si>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</si>
  <si>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</si>
  <si>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</si>
  <si>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ВСЕГО:</t>
  </si>
  <si>
    <t>Ставка НДС 20%: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</si>
  <si>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</si>
  <si>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</si>
  <si>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</si>
  <si>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t>М.П.</t>
  </si>
  <si>
    <t>ИСПОЛНИТЕЛЬ: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</si>
  <si>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</si>
  <si>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</si>
  <si>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</si>
  <si>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</si>
  <si>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</si>
  <si>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</si>
  <si>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Настоящий акт составлен о том, что: 
ИСПОЛНИТЕЛЬ оказал услуги(у)</t>
  </si>
  <si>
    <t>ЗАКАЗЧИК принял услуги(у)</t>
  </si>
  <si>
    <t>на сумму: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</si>
  <si>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</si>
  <si>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</si>
  <si>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</si>
  <si>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</si>
  <si>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>получаются, транспортируются, используются расплавы черных и (или) цветных металлов и сплавы на основе этих расплавов</t>
  </si>
  <si>
    <t>Объект расположен по адресу: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</si>
  <si>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</si>
  <si>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 xml:space="preserve">Гомельского областного    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</si>
  <si>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</si>
  <si>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Гомельского областного     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</si>
  <si>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</si>
  <si>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</si>
  <si>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</si>
  <si>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</si>
  <si>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</si>
  <si>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</si>
  <si>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</si>
  <si>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</si>
  <si>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Минского городского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</si>
  <si>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</si>
  <si>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</si>
  <si>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 отдела технической 
диагностики Минского городского 
управления Госпромнадзора
___________________________Д.С.Чижик</t>
  </si>
  <si>
    <t>изготавливаются, хранятся, уничтожаются промышленные взрывчатые вещества</t>
  </si>
  <si>
    <t>изготавливаются, хранятся, уничтожаются пиротехнические изделия</t>
  </si>
  <si>
    <t>эксплуатируется оборудование, работающее под избыточным давлением</t>
  </si>
  <si>
    <t>эксплуатируются объекты газораспределительной системы и газопотребления</t>
  </si>
  <si>
    <t>эксплуатируются грузоподъемные краны</t>
  </si>
  <si>
    <t>изготавливаются, хранятся, транспортируются, уничтожаются взрывчатые вещества и изделия, их содержащие, за исключением промышленных взрывчатых веществ</t>
  </si>
  <si>
    <t>Вагранка (заполнять поле справа не требуется)</t>
  </si>
  <si>
    <t>Цех, площадка, центр, участок (указать количество изготовления/уничтожения тонн в год)</t>
  </si>
  <si>
    <t>Котел (указать марку или модель, регистрационный номер, теплопроизводительность котла (МВт), паропроизводительность котла (т/ч), давление (МПа))</t>
  </si>
  <si>
    <t>Кран грузоподъемностью 20 тон и более (указать марку или модель, регистрационный номер, грузоподъемность в тоннах)</t>
  </si>
  <si>
    <t>Заливочная установка (комплекс) (заполнять поле справа не требуется)</t>
  </si>
  <si>
    <t>Склад, хранилище (указать проектную вместимость в тоннах)</t>
  </si>
  <si>
    <t>Сосуд (указать марку или модель, регистрационный номер, объем (м3), давление (МПа))</t>
  </si>
  <si>
    <t>Машины литья под давлением (указать количество)</t>
  </si>
  <si>
    <t>Оборудование для специальных методов литья (заполнять поле справа не требуется)</t>
  </si>
  <si>
    <t>Газопровод (регистрационный номер, давление (МПа))</t>
  </si>
  <si>
    <t>Печи (указать вакуумные, дуговые, индукционные, пламенные, электрические печи сопротивления, (количество))</t>
  </si>
  <si>
    <t>Газовое оборудование (указать тип и количество)</t>
  </si>
  <si>
    <t>Прокатный стан (заполнять поле справа не требуется)</t>
  </si>
  <si>
    <t>Установка центробежного литья (заполнять поле справа не требуется)</t>
  </si>
  <si>
    <t>Наименование (выбрать)</t>
  </si>
  <si>
    <t>Дополнительные сведения</t>
  </si>
  <si>
    <r>
      <t>Объем, м</t>
    </r>
    <r>
      <rPr>
        <vertAlign val="superscript"/>
        <sz val="11"/>
        <color indexed="8"/>
        <rFont val="Times New Roman"/>
        <family val="1"/>
      </rPr>
      <t>3</t>
    </r>
  </si>
  <si>
    <t>Адрес нахождения объекта</t>
  </si>
  <si>
    <t>Грузоподъемность, кг</t>
  </si>
  <si>
    <t>Иное оборудование не предусмотренное формой (заменить данный текст или скрыть строку)</t>
  </si>
  <si>
    <t>Идентификация опасного производственного объекта (за 1 опасный производственный объект)</t>
  </si>
  <si>
    <t>8.3.</t>
  </si>
  <si>
    <t>Указать наименование организации, заключившей долгосрочный договор (вместо данного текста)</t>
  </si>
  <si>
    <t>просит оказать услуги по идентификации опасного производственного объекта(согласно перечню опасных производственных объектов), на котором:</t>
  </si>
  <si>
    <t>С порядком оформления документов для оказания платных услуг, размещенном на сайте Госпромнадзора, ознакомлены.</t>
  </si>
  <si>
    <t>Для взаимодействия по договору назначен: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</si>
  <si>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</si>
  <si>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Гомельское областное управление 
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</si>
  <si>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Заместитель начальника  Минского 
городского управления Госпромнадзора
___________________________А.Л.Ворон</t>
  </si>
  <si>
    <t>Могилевское областное управление Госпромнадзора
Юридический адрес:
212003, г.Могилев, ул.Челюскинцев, 115 
Банковские реквизиты:
р/с BY46АКВВ36429000001500000000
в МОУ №700 ОАО "Беларусбанк"
БИК АКВВ BY2Х УНП 700630521</t>
  </si>
  <si>
    <t>Могилевское областное управление Госпромнадзора
Юридический адрес:
212003, г.Могилев, ул.Челюскинцев, 115 
Банковские реквизиты:
р/с BY46 АКВВ 3642 9000 0015 0000 0000
в МОУ №700 ОАО "АСБ Беларусбанк"
БИК АКВВBY2Х УНП 700630521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</si>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</sst>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63"/>
      <name val="Times New Roman"/>
      <family val="1"/>
    </font>
    <font>
      <sz val="8"/>
      <color indexed="8"/>
      <name val="Times New Roman"/>
      <family val="1"/>
    </font>
    <font>
      <i/>
      <sz val="15"/>
      <color indexed="8"/>
      <name val="Times New Roman"/>
      <family val="1"/>
    </font>
    <font>
      <sz val="12"/>
      <color indexed="60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.5"/>
      <color rgb="FF000000"/>
      <name val="Times New Roman"/>
      <family val="1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.5"/>
      <color theme="1"/>
      <name val="Times New Roman"/>
      <family val="1"/>
    </font>
    <font>
      <sz val="15"/>
      <color theme="1"/>
      <name val="Times New Roman"/>
      <family val="1"/>
    </font>
    <font>
      <sz val="7.5"/>
      <color theme="1"/>
      <name val="Times New Roman"/>
      <family val="1"/>
    </font>
    <font>
      <sz val="11"/>
      <color rgb="FF262626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C00000"/>
      <name val="Times New Roman"/>
      <family val="1"/>
    </font>
    <font>
      <i/>
      <sz val="11"/>
      <color theme="1"/>
      <name val="Times New Roman"/>
      <family val="1"/>
    </font>
    <font>
      <i/>
      <sz val="15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7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8" fillId="0" borderId="0" xfId="0" applyFont="1" applyAlignment="1" applyProtection="1">
      <alignment/>
      <protection hidden="1" locked="0"/>
    </xf>
    <xf numFmtId="0" fontId="68" fillId="33" borderId="0" xfId="0" applyFont="1" applyFill="1" applyAlignment="1" applyProtection="1">
      <alignment/>
      <protection hidden="1" locked="0"/>
    </xf>
    <xf numFmtId="0" fontId="68" fillId="0" borderId="0" xfId="0" applyFont="1" applyBorder="1" applyAlignment="1" applyProtection="1">
      <alignment/>
      <protection hidden="1" locked="0"/>
    </xf>
    <xf numFmtId="0" fontId="69" fillId="34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 applyProtection="1">
      <alignment/>
      <protection hidden="1" locked="0"/>
    </xf>
    <xf numFmtId="0" fontId="70" fillId="33" borderId="0" xfId="0" applyFont="1" applyFill="1" applyAlignment="1" applyProtection="1">
      <alignment horizontal="center"/>
      <protection hidden="1"/>
    </xf>
    <xf numFmtId="0" fontId="68" fillId="0" borderId="0" xfId="0" applyFont="1" applyFill="1" applyAlignment="1" applyProtection="1">
      <alignment/>
      <protection hidden="1" locked="0"/>
    </xf>
    <xf numFmtId="0" fontId="69" fillId="0" borderId="11" xfId="0" applyFont="1" applyFill="1" applyBorder="1" applyAlignment="1">
      <alignment horizontal="justify" vertical="center"/>
    </xf>
    <xf numFmtId="0" fontId="69" fillId="0" borderId="11" xfId="0" applyFont="1" applyFill="1" applyBorder="1" applyAlignment="1">
      <alignment horizontal="justify" vertical="center" wrapText="1"/>
    </xf>
    <xf numFmtId="49" fontId="69" fillId="0" borderId="11" xfId="0" applyNumberFormat="1" applyFont="1" applyFill="1" applyBorder="1" applyAlignment="1">
      <alignment horizontal="justify" vertical="center"/>
    </xf>
    <xf numFmtId="0" fontId="71" fillId="0" borderId="11" xfId="0" applyFont="1" applyFill="1" applyBorder="1" applyAlignment="1">
      <alignment horizontal="justify" vertical="center" wrapText="1"/>
    </xf>
    <xf numFmtId="0" fontId="71" fillId="0" borderId="12" xfId="0" applyFont="1" applyFill="1" applyBorder="1" applyAlignment="1">
      <alignment horizontal="justify" vertical="center" wrapText="1"/>
    </xf>
    <xf numFmtId="49" fontId="69" fillId="0" borderId="12" xfId="0" applyNumberFormat="1" applyFont="1" applyFill="1" applyBorder="1" applyAlignment="1">
      <alignment horizontal="justify" vertical="center"/>
    </xf>
    <xf numFmtId="2" fontId="71" fillId="0" borderId="11" xfId="0" applyNumberFormat="1" applyFont="1" applyFill="1" applyBorder="1" applyAlignment="1">
      <alignment horizontal="justify" vertical="center" wrapText="1"/>
    </xf>
    <xf numFmtId="0" fontId="69" fillId="34" borderId="13" xfId="0" applyFont="1" applyFill="1" applyBorder="1" applyAlignment="1">
      <alignment horizontal="left" vertical="center"/>
    </xf>
    <xf numFmtId="0" fontId="69" fillId="34" borderId="14" xfId="0" applyFont="1" applyFill="1" applyBorder="1" applyAlignment="1">
      <alignment horizontal="center" vertical="center"/>
    </xf>
    <xf numFmtId="2" fontId="69" fillId="0" borderId="15" xfId="0" applyNumberFormat="1" applyFont="1" applyFill="1" applyBorder="1" applyAlignment="1">
      <alignment horizontal="center" vertical="center"/>
    </xf>
    <xf numFmtId="2" fontId="69" fillId="0" borderId="14" xfId="0" applyNumberFormat="1" applyFont="1" applyFill="1" applyBorder="1" applyAlignment="1">
      <alignment horizontal="center" vertical="center"/>
    </xf>
    <xf numFmtId="0" fontId="72" fillId="33" borderId="0" xfId="0" applyFont="1" applyFill="1" applyAlignment="1" applyProtection="1">
      <alignment horizontal="left" vertical="top"/>
      <protection hidden="1"/>
    </xf>
    <xf numFmtId="0" fontId="68" fillId="33" borderId="0" xfId="0" applyFont="1" applyFill="1" applyAlignment="1" applyProtection="1">
      <alignment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8" fillId="33" borderId="0" xfId="0" applyFont="1" applyFill="1" applyAlignment="1" applyProtection="1">
      <alignment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74" fillId="33" borderId="0" xfId="0" applyFont="1" applyFill="1" applyAlignment="1" applyProtection="1">
      <alignment/>
      <protection hidden="1"/>
    </xf>
    <xf numFmtId="0" fontId="74" fillId="33" borderId="16" xfId="0" applyFont="1" applyFill="1" applyBorder="1" applyAlignment="1" applyProtection="1">
      <alignment horizontal="left" wrapText="1"/>
      <protection hidden="1"/>
    </xf>
    <xf numFmtId="0" fontId="68" fillId="33" borderId="0" xfId="0" applyFont="1" applyFill="1" applyAlignment="1" applyProtection="1">
      <alignment horizontal="left" vertical="top"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74" fillId="33" borderId="0" xfId="0" applyFont="1" applyFill="1" applyBorder="1" applyAlignment="1" applyProtection="1">
      <alignment horizontal="right"/>
      <protection hidden="1"/>
    </xf>
    <xf numFmtId="2" fontId="70" fillId="33" borderId="0" xfId="0" applyNumberFormat="1" applyFont="1" applyFill="1" applyAlignment="1" applyProtection="1">
      <alignment/>
      <protection hidden="1"/>
    </xf>
    <xf numFmtId="0" fontId="75" fillId="33" borderId="0" xfId="0" applyFont="1" applyFill="1" applyBorder="1" applyAlignment="1" applyProtection="1">
      <alignment/>
      <protection hidden="1"/>
    </xf>
    <xf numFmtId="0" fontId="70" fillId="33" borderId="0" xfId="0" applyFont="1" applyFill="1" applyAlignment="1" applyProtection="1">
      <alignment horizontal="center" vertical="top"/>
      <protection hidden="1"/>
    </xf>
    <xf numFmtId="0" fontId="68" fillId="33" borderId="0" xfId="0" applyFont="1" applyFill="1" applyAlignment="1" applyProtection="1">
      <alignment vertical="top"/>
      <protection hidden="1"/>
    </xf>
    <xf numFmtId="0" fontId="76" fillId="33" borderId="0" xfId="0" applyFont="1" applyFill="1" applyAlignment="1" applyProtection="1">
      <alignment horizontal="left" vertical="top"/>
      <protection hidden="1"/>
    </xf>
    <xf numFmtId="0" fontId="74" fillId="33" borderId="0" xfId="0" applyFont="1" applyFill="1" applyAlignment="1" applyProtection="1">
      <alignment horizontal="left" vertical="top"/>
      <protection hidden="1"/>
    </xf>
    <xf numFmtId="0" fontId="70" fillId="33" borderId="0" xfId="0" applyFont="1" applyFill="1" applyAlignment="1" applyProtection="1">
      <alignment horizontal="center"/>
      <protection hidden="1" locked="0"/>
    </xf>
    <xf numFmtId="0" fontId="76" fillId="33" borderId="0" xfId="0" applyFont="1" applyFill="1" applyBorder="1" applyAlignment="1" applyProtection="1">
      <alignment horizontal="left" vertical="top" wrapText="1"/>
      <protection hidden="1"/>
    </xf>
    <xf numFmtId="0" fontId="70" fillId="33" borderId="0" xfId="0" applyFont="1" applyFill="1" applyBorder="1" applyAlignment="1" applyProtection="1">
      <alignment horizontal="center"/>
      <protection hidden="1" locked="0"/>
    </xf>
    <xf numFmtId="0" fontId="68" fillId="33" borderId="0" xfId="0" applyFont="1" applyFill="1" applyAlignment="1" applyProtection="1">
      <alignment/>
      <protection hidden="1" locked="0"/>
    </xf>
    <xf numFmtId="0" fontId="68" fillId="33" borderId="0" xfId="0" applyFont="1" applyFill="1" applyBorder="1" applyAlignment="1" applyProtection="1">
      <alignment/>
      <protection hidden="1" locked="0"/>
    </xf>
    <xf numFmtId="0" fontId="74" fillId="33" borderId="0" xfId="0" applyFont="1" applyFill="1" applyBorder="1" applyAlignment="1" applyProtection="1">
      <alignment/>
      <protection hidden="1" locked="0"/>
    </xf>
    <xf numFmtId="0" fontId="73" fillId="33" borderId="0" xfId="0" applyFont="1" applyFill="1" applyBorder="1" applyAlignment="1" applyProtection="1">
      <alignment/>
      <protection hidden="1" locked="0"/>
    </xf>
    <xf numFmtId="0" fontId="74" fillId="33" borderId="0" xfId="0" applyFont="1" applyFill="1" applyAlignment="1" applyProtection="1">
      <alignment/>
      <protection hidden="1" locked="0"/>
    </xf>
    <xf numFmtId="49" fontId="68" fillId="33" borderId="0" xfId="0" applyNumberFormat="1" applyFont="1" applyFill="1" applyAlignment="1" applyProtection="1">
      <alignment/>
      <protection hidden="1" locked="0"/>
    </xf>
    <xf numFmtId="49" fontId="70" fillId="33" borderId="0" xfId="0" applyNumberFormat="1" applyFont="1" applyFill="1" applyAlignment="1" applyProtection="1">
      <alignment horizontal="center"/>
      <protection hidden="1"/>
    </xf>
    <xf numFmtId="49" fontId="70" fillId="33" borderId="0" xfId="0" applyNumberFormat="1" applyFont="1" applyFill="1" applyAlignment="1" applyProtection="1">
      <alignment horizontal="center"/>
      <protection hidden="1" locked="0"/>
    </xf>
    <xf numFmtId="49" fontId="70" fillId="33" borderId="0" xfId="0" applyNumberFormat="1" applyFont="1" applyFill="1" applyAlignment="1" applyProtection="1">
      <alignment horizontal="right"/>
      <protection hidden="1"/>
    </xf>
    <xf numFmtId="49" fontId="70" fillId="33" borderId="0" xfId="0" applyNumberFormat="1" applyFont="1" applyFill="1" applyAlignment="1" applyProtection="1">
      <alignment horizontal="left"/>
      <protection hidden="1"/>
    </xf>
    <xf numFmtId="0" fontId="68" fillId="33" borderId="16" xfId="0" applyFont="1" applyFill="1" applyBorder="1" applyAlignment="1" applyProtection="1">
      <alignment horizontal="left" vertical="top"/>
      <protection hidden="1"/>
    </xf>
    <xf numFmtId="0" fontId="68" fillId="33" borderId="0" xfId="0" applyFont="1" applyFill="1" applyAlignment="1" applyProtection="1">
      <alignment horizontal="left"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70" fillId="33" borderId="0" xfId="0" applyFont="1" applyFill="1" applyBorder="1" applyAlignment="1" applyProtection="1">
      <alignment vertical="top"/>
      <protection hidden="1"/>
    </xf>
    <xf numFmtId="0" fontId="68" fillId="33" borderId="0" xfId="0" applyNumberFormat="1" applyFont="1" applyFill="1" applyAlignment="1" applyProtection="1" quotePrefix="1">
      <alignment horizontal="right"/>
      <protection hidden="1"/>
    </xf>
    <xf numFmtId="0" fontId="74" fillId="33" borderId="17" xfId="0" applyFont="1" applyFill="1" applyBorder="1" applyAlignment="1" applyProtection="1">
      <alignment/>
      <protection hidden="1"/>
    </xf>
    <xf numFmtId="0" fontId="74" fillId="33" borderId="0" xfId="0" applyFont="1" applyFill="1" applyBorder="1" applyAlignment="1" applyProtection="1">
      <alignment horizontal="center" wrapText="1"/>
      <protection hidden="1"/>
    </xf>
    <xf numFmtId="49" fontId="74" fillId="33" borderId="0" xfId="0" applyNumberFormat="1" applyFont="1" applyFill="1" applyBorder="1" applyAlignment="1" applyProtection="1">
      <alignment horizontal="right"/>
      <protection hidden="1"/>
    </xf>
    <xf numFmtId="0" fontId="68" fillId="33" borderId="16" xfId="0" applyFont="1" applyFill="1" applyBorder="1" applyAlignment="1" applyProtection="1">
      <alignment horizontal="left" vertical="top" wrapText="1"/>
      <protection hidden="1"/>
    </xf>
    <xf numFmtId="0" fontId="77" fillId="33" borderId="0" xfId="0" applyFont="1" applyFill="1" applyAlignment="1" applyProtection="1">
      <alignment vertical="top"/>
      <protection hidden="1"/>
    </xf>
    <xf numFmtId="0" fontId="77" fillId="33" borderId="0" xfId="0" applyFont="1" applyFill="1" applyAlignment="1" applyProtection="1">
      <alignment/>
      <protection hidden="1"/>
    </xf>
    <xf numFmtId="0" fontId="74" fillId="33" borderId="0" xfId="0" applyFont="1" applyFill="1" applyAlignment="1" applyProtection="1">
      <alignment horizontal="left" vertical="top"/>
      <protection hidden="1"/>
    </xf>
    <xf numFmtId="0" fontId="68" fillId="0" borderId="0" xfId="0" applyFont="1" applyBorder="1" applyAlignment="1" applyProtection="1">
      <alignment/>
      <protection locked="0"/>
    </xf>
    <xf numFmtId="0" fontId="74" fillId="0" borderId="0" xfId="0" applyFont="1" applyBorder="1" applyAlignment="1" applyProtection="1">
      <alignment/>
      <protection locked="0"/>
    </xf>
    <xf numFmtId="0" fontId="78" fillId="0" borderId="0" xfId="0" applyFont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left" vertical="top" wrapText="1"/>
      <protection hidden="1" locked="0"/>
    </xf>
    <xf numFmtId="0" fontId="68" fillId="0" borderId="0" xfId="0" applyFont="1" applyFill="1" applyAlignment="1" applyProtection="1">
      <alignment horizontal="left" vertical="top" wrapText="1"/>
      <protection hidden="1" locked="0"/>
    </xf>
    <xf numFmtId="0" fontId="68" fillId="0" borderId="0" xfId="0" applyFont="1" applyFill="1" applyBorder="1" applyAlignment="1" applyProtection="1">
      <alignment horizontal="left" vertical="top" wrapText="1"/>
      <protection hidden="1"/>
    </xf>
    <xf numFmtId="0" fontId="68" fillId="0" borderId="0" xfId="0" applyFont="1" applyAlignment="1" applyProtection="1">
      <alignment horizontal="left" vertical="top" wrapText="1"/>
      <protection hidden="1" locked="0"/>
    </xf>
    <xf numFmtId="0" fontId="14" fillId="0" borderId="0" xfId="0" applyFont="1" applyFill="1" applyAlignment="1" applyProtection="1">
      <alignment horizontal="left" vertical="top" wrapText="1"/>
      <protection hidden="1"/>
    </xf>
    <xf numFmtId="0" fontId="68" fillId="0" borderId="0" xfId="0" applyFont="1" applyAlignment="1" applyProtection="1">
      <alignment wrapText="1"/>
      <protection hidden="1" locked="0"/>
    </xf>
    <xf numFmtId="0" fontId="74" fillId="0" borderId="0" xfId="0" applyFont="1" applyFill="1" applyAlignment="1" applyProtection="1">
      <alignment horizontal="left" vertical="top" wrapText="1"/>
      <protection hidden="1" locked="0"/>
    </xf>
    <xf numFmtId="0" fontId="15" fillId="34" borderId="0" xfId="0" applyFont="1" applyFill="1" applyAlignment="1" applyProtection="1">
      <alignment horizontal="left" vertical="top" wrapText="1"/>
      <protection hidden="1" locked="0"/>
    </xf>
    <xf numFmtId="0" fontId="15" fillId="34" borderId="0" xfId="0" applyFont="1" applyFill="1" applyAlignment="1" applyProtection="1">
      <alignment horizontal="left" vertical="top"/>
      <protection hidden="1" locked="0"/>
    </xf>
    <xf numFmtId="0" fontId="68" fillId="0" borderId="18" xfId="0" applyFont="1" applyBorder="1" applyAlignment="1" applyProtection="1">
      <alignment horizontal="left" vertical="top" wrapText="1"/>
      <protection locked="0"/>
    </xf>
    <xf numFmtId="0" fontId="68" fillId="0" borderId="0" xfId="0" applyFont="1" applyAlignment="1" applyProtection="1">
      <alignment horizontal="left" vertical="top"/>
      <protection hidden="1" locked="0"/>
    </xf>
    <xf numFmtId="0" fontId="68" fillId="0" borderId="18" xfId="0" applyFont="1" applyBorder="1" applyAlignment="1" applyProtection="1">
      <alignment wrapText="1"/>
      <protection hidden="1" locked="0"/>
    </xf>
    <xf numFmtId="0" fontId="68" fillId="0" borderId="18" xfId="0" applyFont="1" applyBorder="1" applyAlignment="1" applyProtection="1">
      <alignment horizontal="left" vertical="top" wrapText="1"/>
      <protection hidden="1"/>
    </xf>
    <xf numFmtId="0" fontId="68" fillId="0" borderId="0" xfId="0" applyFont="1" applyAlignment="1" applyProtection="1">
      <alignment horizontal="left" vertical="top"/>
      <protection hidden="1"/>
    </xf>
    <xf numFmtId="0" fontId="68" fillId="0" borderId="0" xfId="0" applyFont="1" applyAlignment="1" applyProtection="1">
      <alignment/>
      <protection/>
    </xf>
    <xf numFmtId="0" fontId="74" fillId="35" borderId="0" xfId="0" applyFont="1" applyFill="1" applyBorder="1" applyAlignment="1">
      <alignment horizontal="left" vertical="top" wrapText="1"/>
    </xf>
    <xf numFmtId="0" fontId="74" fillId="0" borderId="0" xfId="0" applyFont="1" applyBorder="1" applyAlignment="1">
      <alignment horizontal="left" vertical="top" wrapText="1"/>
    </xf>
    <xf numFmtId="0" fontId="68" fillId="35" borderId="0" xfId="0" applyFont="1" applyFill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69" fillId="36" borderId="19" xfId="0" applyFont="1" applyFill="1" applyBorder="1" applyAlignment="1" applyProtection="1">
      <alignment horizontal="left" vertical="top" wrapText="1"/>
      <protection hidden="1" locked="0"/>
    </xf>
    <xf numFmtId="0" fontId="69" fillId="36" borderId="17" xfId="0" applyFont="1" applyFill="1" applyBorder="1" applyAlignment="1" applyProtection="1">
      <alignment horizontal="left" vertical="top" wrapText="1"/>
      <protection hidden="1" locked="0"/>
    </xf>
    <xf numFmtId="0" fontId="69" fillId="36" borderId="20" xfId="0" applyFont="1" applyFill="1" applyBorder="1" applyAlignment="1" applyProtection="1">
      <alignment horizontal="left" vertical="top" wrapText="1"/>
      <protection hidden="1" locked="0"/>
    </xf>
    <xf numFmtId="0" fontId="69" fillId="36" borderId="19" xfId="0" applyFont="1" applyFill="1" applyBorder="1" applyAlignment="1" applyProtection="1">
      <alignment horizontal="left" vertical="top" wrapText="1"/>
      <protection locked="0"/>
    </xf>
    <xf numFmtId="0" fontId="69" fillId="36" borderId="17" xfId="0" applyFont="1" applyFill="1" applyBorder="1" applyAlignment="1" applyProtection="1">
      <alignment horizontal="left" vertical="top" wrapText="1"/>
      <protection locked="0"/>
    </xf>
    <xf numFmtId="0" fontId="69" fillId="36" borderId="20" xfId="0" applyFont="1" applyFill="1" applyBorder="1" applyAlignment="1" applyProtection="1">
      <alignment horizontal="left" vertical="top" wrapText="1"/>
      <protection locked="0"/>
    </xf>
    <xf numFmtId="0" fontId="16" fillId="36" borderId="19" xfId="0" applyFont="1" applyFill="1" applyBorder="1" applyAlignment="1" applyProtection="1">
      <alignment horizontal="left" vertical="top" wrapText="1"/>
      <protection hidden="1" locked="0"/>
    </xf>
    <xf numFmtId="0" fontId="16" fillId="36" borderId="17" xfId="0" applyFont="1" applyFill="1" applyBorder="1" applyAlignment="1" applyProtection="1">
      <alignment horizontal="left" vertical="top" wrapText="1"/>
      <protection hidden="1" locked="0"/>
    </xf>
    <xf numFmtId="0" fontId="16" fillId="36" borderId="20" xfId="0" applyFont="1" applyFill="1" applyBorder="1" applyAlignment="1" applyProtection="1">
      <alignment horizontal="left" vertical="top" wrapText="1"/>
      <protection hidden="1" locked="0"/>
    </xf>
    <xf numFmtId="0" fontId="69" fillId="0" borderId="19" xfId="0" applyFont="1" applyFill="1" applyBorder="1" applyAlignment="1" applyProtection="1">
      <alignment horizontal="center" vertical="center" wrapText="1"/>
      <protection hidden="1"/>
    </xf>
    <xf numFmtId="0" fontId="69" fillId="0" borderId="17" xfId="0" applyFont="1" applyFill="1" applyBorder="1" applyAlignment="1" applyProtection="1">
      <alignment horizontal="center" vertical="center" wrapText="1"/>
      <protection hidden="1"/>
    </xf>
    <xf numFmtId="0" fontId="69" fillId="0" borderId="20" xfId="0" applyFont="1" applyFill="1" applyBorder="1" applyAlignment="1" applyProtection="1">
      <alignment horizontal="center" vertical="center" wrapText="1"/>
      <protection hidden="1"/>
    </xf>
    <xf numFmtId="0" fontId="69" fillId="0" borderId="19" xfId="0" applyFont="1" applyFill="1" applyBorder="1" applyAlignment="1" applyProtection="1">
      <alignment horizontal="center" vertical="center" wrapText="1"/>
      <protection/>
    </xf>
    <xf numFmtId="0" fontId="69" fillId="0" borderId="17" xfId="0" applyFont="1" applyFill="1" applyBorder="1" applyAlignment="1" applyProtection="1">
      <alignment horizontal="center" vertical="center" wrapText="1"/>
      <protection/>
    </xf>
    <xf numFmtId="0" fontId="69" fillId="0" borderId="20" xfId="0" applyFont="1" applyFill="1" applyBorder="1" applyAlignment="1" applyProtection="1">
      <alignment horizontal="center" vertical="center" wrapText="1"/>
      <protection/>
    </xf>
    <xf numFmtId="49" fontId="76" fillId="33" borderId="0" xfId="0" applyNumberFormat="1" applyFont="1" applyFill="1" applyBorder="1" applyAlignment="1" applyProtection="1">
      <alignment horizontal="left" vertical="top"/>
      <protection hidden="1"/>
    </xf>
    <xf numFmtId="49" fontId="76" fillId="36" borderId="16" xfId="0" applyNumberFormat="1" applyFont="1" applyFill="1" applyBorder="1" applyAlignment="1" applyProtection="1">
      <alignment horizontal="left" vertical="top" wrapText="1"/>
      <protection hidden="1" locked="0"/>
    </xf>
    <xf numFmtId="0" fontId="74" fillId="33" borderId="17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Alignment="1" applyProtection="1">
      <alignment horizontal="left"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79" fillId="0" borderId="0" xfId="0" applyFont="1" applyFill="1" applyBorder="1" applyAlignment="1" applyProtection="1">
      <alignment horizontal="left" wrapText="1"/>
      <protection hidden="1"/>
    </xf>
    <xf numFmtId="0" fontId="79" fillId="0" borderId="16" xfId="0" applyFont="1" applyFill="1" applyBorder="1" applyAlignment="1" applyProtection="1">
      <alignment horizontal="left" wrapText="1"/>
      <protection hidden="1"/>
    </xf>
    <xf numFmtId="0" fontId="68" fillId="0" borderId="16" xfId="0" applyFont="1" applyBorder="1" applyAlignment="1" applyProtection="1">
      <alignment horizontal="center"/>
      <protection hidden="1"/>
    </xf>
    <xf numFmtId="0" fontId="80" fillId="33" borderId="16" xfId="0" applyFont="1" applyFill="1" applyBorder="1" applyAlignment="1" applyProtection="1">
      <alignment horizontal="right" wrapText="1"/>
      <protection hidden="1"/>
    </xf>
    <xf numFmtId="0" fontId="74" fillId="33" borderId="0" xfId="0" applyFont="1" applyFill="1" applyAlignment="1" applyProtection="1">
      <alignment horizontal="center" vertical="top"/>
      <protection hidden="1"/>
    </xf>
    <xf numFmtId="2" fontId="81" fillId="33" borderId="19" xfId="0" applyNumberFormat="1" applyFont="1" applyFill="1" applyBorder="1" applyAlignment="1" applyProtection="1">
      <alignment horizontal="center"/>
      <protection hidden="1"/>
    </xf>
    <xf numFmtId="2" fontId="81" fillId="33" borderId="17" xfId="0" applyNumberFormat="1" applyFont="1" applyFill="1" applyBorder="1" applyAlignment="1" applyProtection="1">
      <alignment horizontal="center"/>
      <protection hidden="1"/>
    </xf>
    <xf numFmtId="2" fontId="81" fillId="33" borderId="20" xfId="0" applyNumberFormat="1" applyFont="1" applyFill="1" applyBorder="1" applyAlignment="1" applyProtection="1">
      <alignment horizontal="center"/>
      <protection hidden="1"/>
    </xf>
    <xf numFmtId="0" fontId="74" fillId="33" borderId="16" xfId="0" applyFont="1" applyFill="1" applyBorder="1" applyAlignment="1" applyProtection="1">
      <alignment horizontal="left" vertical="top" wrapText="1"/>
      <protection hidden="1"/>
    </xf>
    <xf numFmtId="2" fontId="70" fillId="33" borderId="19" xfId="0" applyNumberFormat="1" applyFont="1" applyFill="1" applyBorder="1" applyAlignment="1" applyProtection="1">
      <alignment horizontal="center" vertical="top"/>
      <protection/>
    </xf>
    <xf numFmtId="2" fontId="70" fillId="33" borderId="17" xfId="0" applyNumberFormat="1" applyFont="1" applyFill="1" applyBorder="1" applyAlignment="1" applyProtection="1">
      <alignment horizontal="center" vertical="top"/>
      <protection/>
    </xf>
    <xf numFmtId="2" fontId="70" fillId="33" borderId="20" xfId="0" applyNumberFormat="1" applyFont="1" applyFill="1" applyBorder="1" applyAlignment="1" applyProtection="1">
      <alignment horizontal="center" vertical="top"/>
      <protection/>
    </xf>
    <xf numFmtId="0" fontId="70" fillId="33" borderId="19" xfId="0" applyNumberFormat="1" applyFont="1" applyFill="1" applyBorder="1" applyAlignment="1" applyProtection="1">
      <alignment horizontal="center" vertical="center"/>
      <protection/>
    </xf>
    <xf numFmtId="0" fontId="70" fillId="33" borderId="17" xfId="0" applyNumberFormat="1" applyFont="1" applyFill="1" applyBorder="1" applyAlignment="1" applyProtection="1">
      <alignment horizontal="center" vertical="center"/>
      <protection/>
    </xf>
    <xf numFmtId="0" fontId="70" fillId="33" borderId="20" xfId="0" applyNumberFormat="1" applyFont="1" applyFill="1" applyBorder="1" applyAlignment="1" applyProtection="1">
      <alignment horizontal="center" vertical="center"/>
      <protection/>
    </xf>
    <xf numFmtId="0" fontId="70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70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70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68" fillId="33" borderId="19" xfId="0" applyNumberFormat="1" applyFont="1" applyFill="1" applyBorder="1" applyAlignment="1" applyProtection="1">
      <alignment horizontal="center" vertical="top"/>
      <protection/>
    </xf>
    <xf numFmtId="0" fontId="68" fillId="33" borderId="17" xfId="0" applyNumberFormat="1" applyFont="1" applyFill="1" applyBorder="1" applyAlignment="1" applyProtection="1">
      <alignment horizontal="center" vertical="top"/>
      <protection/>
    </xf>
    <xf numFmtId="0" fontId="68" fillId="33" borderId="20" xfId="0" applyNumberFormat="1" applyFont="1" applyFill="1" applyBorder="1" applyAlignment="1" applyProtection="1">
      <alignment horizontal="center" vertical="top"/>
      <protection/>
    </xf>
    <xf numFmtId="0" fontId="68" fillId="33" borderId="0" xfId="0" applyFont="1" applyFill="1" applyAlignment="1" applyProtection="1">
      <alignment horizontal="justify" wrapText="1"/>
      <protection hidden="1"/>
    </xf>
    <xf numFmtId="0" fontId="79" fillId="33" borderId="19" xfId="0" applyFont="1" applyFill="1" applyBorder="1" applyAlignment="1" applyProtection="1">
      <alignment horizontal="center" vertical="center" wrapText="1"/>
      <protection hidden="1"/>
    </xf>
    <xf numFmtId="0" fontId="79" fillId="33" borderId="17" xfId="0" applyFont="1" applyFill="1" applyBorder="1" applyAlignment="1" applyProtection="1">
      <alignment horizontal="center" vertical="center" wrapText="1"/>
      <protection hidden="1"/>
    </xf>
    <xf numFmtId="0" fontId="79" fillId="33" borderId="20" xfId="0" applyFont="1" applyFill="1" applyBorder="1" applyAlignment="1" applyProtection="1">
      <alignment horizontal="center" vertical="center" wrapText="1"/>
      <protection hidden="1"/>
    </xf>
    <xf numFmtId="0" fontId="79" fillId="33" borderId="10" xfId="0" applyFont="1" applyFill="1" applyBorder="1" applyAlignment="1" applyProtection="1">
      <alignment horizontal="center" vertical="top"/>
      <protection hidden="1"/>
    </xf>
    <xf numFmtId="0" fontId="79" fillId="33" borderId="21" xfId="0" applyFont="1" applyFill="1" applyBorder="1" applyAlignment="1" applyProtection="1">
      <alignment horizontal="center" vertical="top"/>
      <protection hidden="1"/>
    </xf>
    <xf numFmtId="0" fontId="79" fillId="33" borderId="22" xfId="0" applyFont="1" applyFill="1" applyBorder="1" applyAlignment="1" applyProtection="1">
      <alignment horizontal="center" vertical="top"/>
      <protection hidden="1"/>
    </xf>
    <xf numFmtId="0" fontId="79" fillId="33" borderId="10" xfId="0" applyFont="1" applyFill="1" applyBorder="1" applyAlignment="1" applyProtection="1">
      <alignment horizontal="center" vertical="top" wrapText="1"/>
      <protection hidden="1"/>
    </xf>
    <xf numFmtId="0" fontId="79" fillId="33" borderId="21" xfId="0" applyFont="1" applyFill="1" applyBorder="1" applyAlignment="1" applyProtection="1">
      <alignment horizontal="center" vertical="top" wrapText="1"/>
      <protection hidden="1"/>
    </xf>
    <xf numFmtId="0" fontId="79" fillId="33" borderId="22" xfId="0" applyFont="1" applyFill="1" applyBorder="1" applyAlignment="1" applyProtection="1">
      <alignment horizontal="center" vertical="top" wrapText="1"/>
      <protection hidden="1"/>
    </xf>
    <xf numFmtId="0" fontId="74" fillId="33" borderId="16" xfId="0" applyFont="1" applyFill="1" applyBorder="1" applyAlignment="1" applyProtection="1">
      <alignment horizontal="left"/>
      <protection hidden="1"/>
    </xf>
    <xf numFmtId="0" fontId="68" fillId="33" borderId="0" xfId="0" applyFont="1" applyFill="1" applyAlignment="1" applyProtection="1">
      <alignment horizontal="right"/>
      <protection hidden="1"/>
    </xf>
    <xf numFmtId="0" fontId="74" fillId="33" borderId="16" xfId="0" applyFont="1" applyFill="1" applyBorder="1" applyAlignment="1" applyProtection="1">
      <alignment horizontal="left" wrapText="1"/>
      <protection hidden="1"/>
    </xf>
    <xf numFmtId="14" fontId="74" fillId="33" borderId="16" xfId="0" applyNumberFormat="1" applyFont="1" applyFill="1" applyBorder="1" applyAlignment="1" applyProtection="1">
      <alignment horizontal="left"/>
      <protection hidden="1"/>
    </xf>
    <xf numFmtId="0" fontId="74" fillId="0" borderId="16" xfId="0" applyFont="1" applyFill="1" applyBorder="1" applyAlignment="1" applyProtection="1">
      <alignment horizontal="center"/>
      <protection hidden="1"/>
    </xf>
    <xf numFmtId="0" fontId="74" fillId="0" borderId="16" xfId="0" applyFont="1" applyFill="1" applyBorder="1" applyAlignment="1" applyProtection="1">
      <alignment horizontal="right"/>
      <protection hidden="1"/>
    </xf>
    <xf numFmtId="0" fontId="74" fillId="33" borderId="0" xfId="0" applyFont="1" applyFill="1" applyBorder="1" applyAlignment="1" applyProtection="1">
      <alignment horizontal="left" vertical="top" wrapText="1"/>
      <protection hidden="1"/>
    </xf>
    <xf numFmtId="0" fontId="68" fillId="0" borderId="0" xfId="0" applyFont="1" applyFill="1" applyAlignment="1" applyProtection="1">
      <alignment horizontal="left" vertical="top" wrapText="1"/>
      <protection hidden="1"/>
    </xf>
    <xf numFmtId="0" fontId="14" fillId="33" borderId="0" xfId="0" applyNumberFormat="1" applyFont="1" applyFill="1" applyBorder="1" applyAlignment="1" applyProtection="1">
      <alignment horizontal="left" vertical="top" wrapText="1"/>
      <protection hidden="1"/>
    </xf>
    <xf numFmtId="0" fontId="70" fillId="33" borderId="0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2" fontId="70" fillId="33" borderId="19" xfId="0" applyNumberFormat="1" applyFont="1" applyFill="1" applyBorder="1" applyAlignment="1" applyProtection="1">
      <alignment horizontal="center" vertical="top"/>
      <protection hidden="1"/>
    </xf>
    <xf numFmtId="2" fontId="70" fillId="33" borderId="17" xfId="0" applyNumberFormat="1" applyFont="1" applyFill="1" applyBorder="1" applyAlignment="1" applyProtection="1">
      <alignment horizontal="center" vertical="top"/>
      <protection hidden="1"/>
    </xf>
    <xf numFmtId="2" fontId="70" fillId="33" borderId="20" xfId="0" applyNumberFormat="1" applyFont="1" applyFill="1" applyBorder="1" applyAlignment="1" applyProtection="1">
      <alignment horizontal="center" vertical="top"/>
      <protection hidden="1"/>
    </xf>
    <xf numFmtId="0" fontId="79" fillId="33" borderId="19" xfId="0" applyFont="1" applyFill="1" applyBorder="1" applyAlignment="1" applyProtection="1">
      <alignment horizontal="center" vertical="center"/>
      <protection hidden="1"/>
    </xf>
    <xf numFmtId="0" fontId="79" fillId="33" borderId="17" xfId="0" applyFont="1" applyFill="1" applyBorder="1" applyAlignment="1" applyProtection="1">
      <alignment horizontal="center" vertical="center"/>
      <protection hidden="1"/>
    </xf>
    <xf numFmtId="0" fontId="79" fillId="33" borderId="20" xfId="0" applyFont="1" applyFill="1" applyBorder="1" applyAlignment="1" applyProtection="1">
      <alignment horizontal="center" vertical="center"/>
      <protection hidden="1"/>
    </xf>
    <xf numFmtId="17" fontId="68" fillId="33" borderId="11" xfId="0" applyNumberFormat="1" applyFont="1" applyFill="1" applyBorder="1" applyAlignment="1" applyProtection="1">
      <alignment horizontal="center" vertical="center"/>
      <protection/>
    </xf>
    <xf numFmtId="0" fontId="68" fillId="33" borderId="11" xfId="0" applyNumberFormat="1" applyFont="1" applyFill="1" applyBorder="1" applyAlignment="1" applyProtection="1">
      <alignment horizontal="center" vertical="center"/>
      <protection/>
    </xf>
    <xf numFmtId="0" fontId="74" fillId="33" borderId="0" xfId="0" applyFont="1" applyFill="1" applyAlignment="1" applyProtection="1">
      <alignment horizontal="left" vertical="top"/>
      <protection hidden="1"/>
    </xf>
    <xf numFmtId="0" fontId="70" fillId="36" borderId="19" xfId="0" applyFont="1" applyFill="1" applyBorder="1" applyAlignment="1" applyProtection="1">
      <alignment horizontal="center" vertical="top"/>
      <protection hidden="1" locked="0"/>
    </xf>
    <xf numFmtId="0" fontId="70" fillId="36" borderId="17" xfId="0" applyFont="1" applyFill="1" applyBorder="1" applyAlignment="1" applyProtection="1">
      <alignment horizontal="center" vertical="top"/>
      <protection hidden="1" locked="0"/>
    </xf>
    <xf numFmtId="0" fontId="70" fillId="36" borderId="20" xfId="0" applyFont="1" applyFill="1" applyBorder="1" applyAlignment="1" applyProtection="1">
      <alignment horizontal="center" vertical="top"/>
      <protection hidden="1" locked="0"/>
    </xf>
    <xf numFmtId="0" fontId="68" fillId="33" borderId="19" xfId="0" applyFont="1" applyFill="1" applyBorder="1" applyAlignment="1" applyProtection="1">
      <alignment horizontal="left" vertical="center" wrapText="1"/>
      <protection hidden="1"/>
    </xf>
    <xf numFmtId="0" fontId="68" fillId="33" borderId="17" xfId="0" applyFont="1" applyFill="1" applyBorder="1" applyAlignment="1" applyProtection="1">
      <alignment horizontal="left" vertical="center" wrapText="1"/>
      <protection hidden="1"/>
    </xf>
    <xf numFmtId="0" fontId="68" fillId="33" borderId="20" xfId="0" applyFont="1" applyFill="1" applyBorder="1" applyAlignment="1" applyProtection="1">
      <alignment horizontal="left" vertical="center" wrapText="1"/>
      <protection hidden="1"/>
    </xf>
    <xf numFmtId="0" fontId="79" fillId="33" borderId="19" xfId="0" applyFont="1" applyFill="1" applyBorder="1" applyAlignment="1" applyProtection="1">
      <alignment horizontal="center" vertical="top" wrapText="1"/>
      <protection hidden="1"/>
    </xf>
    <xf numFmtId="0" fontId="79" fillId="33" borderId="17" xfId="0" applyFont="1" applyFill="1" applyBorder="1" applyAlignment="1" applyProtection="1">
      <alignment horizontal="center" vertical="top" wrapText="1"/>
      <protection hidden="1"/>
    </xf>
    <xf numFmtId="0" fontId="79" fillId="33" borderId="20" xfId="0" applyFont="1" applyFill="1" applyBorder="1" applyAlignment="1" applyProtection="1">
      <alignment horizontal="center" vertical="top" wrapText="1"/>
      <protection hidden="1"/>
    </xf>
    <xf numFmtId="0" fontId="68" fillId="0" borderId="16" xfId="0" applyFont="1" applyFill="1" applyBorder="1" applyAlignment="1" applyProtection="1">
      <alignment horizontal="left" vertical="top" wrapText="1"/>
      <protection hidden="1"/>
    </xf>
    <xf numFmtId="49" fontId="70" fillId="33" borderId="21" xfId="0" applyNumberFormat="1" applyFont="1" applyFill="1" applyBorder="1" applyAlignment="1" applyProtection="1">
      <alignment horizontal="center" vertical="top"/>
      <protection hidden="1"/>
    </xf>
    <xf numFmtId="0" fontId="68" fillId="33" borderId="16" xfId="0" applyFont="1" applyFill="1" applyBorder="1" applyAlignment="1" applyProtection="1">
      <alignment horizontal="left"/>
      <protection hidden="1" locked="0"/>
    </xf>
    <xf numFmtId="0" fontId="82" fillId="33" borderId="0" xfId="0" applyFont="1" applyFill="1" applyAlignment="1" applyProtection="1">
      <alignment horizontal="left" vertical="top" wrapText="1"/>
      <protection hidden="1" locked="0"/>
    </xf>
    <xf numFmtId="49" fontId="68" fillId="36" borderId="16" xfId="0" applyNumberFormat="1" applyFont="1" applyFill="1" applyBorder="1" applyAlignment="1" applyProtection="1">
      <alignment horizontal="center"/>
      <protection hidden="1" locked="0"/>
    </xf>
    <xf numFmtId="49" fontId="76" fillId="0" borderId="0" xfId="0" applyNumberFormat="1" applyFont="1" applyFill="1" applyBorder="1" applyAlignment="1" applyProtection="1">
      <alignment horizontal="left" vertical="top"/>
      <protection/>
    </xf>
    <xf numFmtId="14" fontId="76" fillId="36" borderId="16" xfId="0" applyNumberFormat="1" applyFont="1" applyFill="1" applyBorder="1" applyAlignment="1" applyProtection="1">
      <alignment horizontal="left" vertical="top" wrapText="1"/>
      <protection hidden="1" locked="0"/>
    </xf>
    <xf numFmtId="0" fontId="76" fillId="36" borderId="0" xfId="0" applyFont="1" applyFill="1" applyAlignment="1" applyProtection="1">
      <alignment horizontal="left" vertical="top"/>
      <protection hidden="1" locked="0"/>
    </xf>
    <xf numFmtId="49" fontId="83" fillId="36" borderId="0" xfId="0" applyNumberFormat="1" applyFont="1" applyFill="1" applyBorder="1" applyAlignment="1" applyProtection="1">
      <alignment horizontal="left" vertical="top" wrapText="1"/>
      <protection hidden="1" locked="0"/>
    </xf>
    <xf numFmtId="0" fontId="72" fillId="36" borderId="0" xfId="0" applyFont="1" applyFill="1" applyBorder="1" applyAlignment="1" applyProtection="1">
      <alignment horizontal="left" vertical="top" wrapText="1"/>
      <protection hidden="1" locked="0"/>
    </xf>
    <xf numFmtId="0" fontId="76" fillId="33" borderId="0" xfId="0" applyFont="1" applyFill="1" applyBorder="1" applyAlignment="1" applyProtection="1">
      <alignment horizontal="left" vertical="top"/>
      <protection hidden="1"/>
    </xf>
    <xf numFmtId="0" fontId="76" fillId="36" borderId="0" xfId="0" applyFont="1" applyFill="1" applyBorder="1" applyAlignment="1" applyProtection="1">
      <alignment horizontal="left" vertical="top"/>
      <protection hidden="1" locked="0"/>
    </xf>
    <xf numFmtId="0" fontId="76" fillId="33" borderId="0" xfId="0" applyFont="1" applyFill="1" applyBorder="1" applyAlignment="1" applyProtection="1">
      <alignment horizontal="center" vertical="top"/>
      <protection hidden="1"/>
    </xf>
    <xf numFmtId="49" fontId="84" fillId="36" borderId="0" xfId="0" applyNumberFormat="1" applyFont="1" applyFill="1" applyAlignment="1" applyProtection="1">
      <alignment horizontal="left" vertical="top" wrapText="1"/>
      <protection hidden="1" locked="0"/>
    </xf>
    <xf numFmtId="0" fontId="76" fillId="33" borderId="0" xfId="0" applyFont="1" applyFill="1" applyBorder="1" applyAlignment="1" applyProtection="1">
      <alignment horizontal="left" vertical="top" wrapText="1"/>
      <protection hidden="1"/>
    </xf>
    <xf numFmtId="0" fontId="76" fillId="0" borderId="0" xfId="0" applyFont="1" applyFill="1" applyBorder="1" applyAlignment="1" applyProtection="1">
      <alignment horizontal="left" vertical="top" wrapText="1"/>
      <protection hidden="1"/>
    </xf>
    <xf numFmtId="49" fontId="76" fillId="33" borderId="21" xfId="0" applyNumberFormat="1" applyFont="1" applyFill="1" applyBorder="1" applyAlignment="1" applyProtection="1">
      <alignment vertical="top" wrapText="1"/>
      <protection hidden="1"/>
    </xf>
    <xf numFmtId="49" fontId="79" fillId="0" borderId="0" xfId="0" applyNumberFormat="1" applyFont="1" applyFill="1" applyBorder="1" applyAlignment="1" applyProtection="1">
      <alignment horizontal="center" vertical="top"/>
      <protection/>
    </xf>
    <xf numFmtId="49" fontId="70" fillId="36" borderId="0" xfId="0" applyNumberFormat="1" applyFont="1" applyFill="1" applyAlignment="1" applyProtection="1">
      <alignment horizontal="left"/>
      <protection hidden="1" locked="0"/>
    </xf>
    <xf numFmtId="0" fontId="80" fillId="33" borderId="21" xfId="0" applyFont="1" applyFill="1" applyBorder="1" applyAlignment="1" applyProtection="1">
      <alignment horizontal="center" vertical="top"/>
      <protection hidden="1"/>
    </xf>
    <xf numFmtId="0" fontId="68" fillId="33" borderId="0" xfId="0" applyFont="1" applyFill="1" applyAlignment="1" applyProtection="1">
      <alignment horizontal="left" wrapText="1"/>
      <protection hidden="1"/>
    </xf>
    <xf numFmtId="49" fontId="76" fillId="0" borderId="21" xfId="0" applyNumberFormat="1" applyFont="1" applyFill="1" applyBorder="1" applyAlignment="1" applyProtection="1">
      <alignment horizontal="left" vertical="top"/>
      <protection/>
    </xf>
    <xf numFmtId="49" fontId="79" fillId="33" borderId="21" xfId="0" applyNumberFormat="1" applyFont="1" applyFill="1" applyBorder="1" applyAlignment="1" applyProtection="1">
      <alignment horizontal="center" vertical="top" wrapText="1"/>
      <protection hidden="1"/>
    </xf>
    <xf numFmtId="49" fontId="76" fillId="33" borderId="0" xfId="0" applyNumberFormat="1" applyFont="1" applyFill="1" applyAlignment="1" applyProtection="1">
      <alignment horizontal="left" vertical="top"/>
      <protection hidden="1"/>
    </xf>
    <xf numFmtId="49" fontId="76" fillId="33" borderId="0" xfId="0" applyNumberFormat="1" applyFont="1" applyFill="1" applyAlignment="1" applyProtection="1">
      <alignment horizontal="center" vertical="top"/>
      <protection hidden="1"/>
    </xf>
    <xf numFmtId="14" fontId="74" fillId="33" borderId="17" xfId="0" applyNumberFormat="1" applyFont="1" applyFill="1" applyBorder="1" applyAlignment="1" applyProtection="1">
      <alignment horizontal="right"/>
      <protection hidden="1" locked="0"/>
    </xf>
    <xf numFmtId="49" fontId="76" fillId="36" borderId="0" xfId="0" applyNumberFormat="1" applyFont="1" applyFill="1" applyBorder="1" applyAlignment="1" applyProtection="1">
      <alignment horizontal="left" vertical="top"/>
      <protection locked="0"/>
    </xf>
    <xf numFmtId="49" fontId="70" fillId="36" borderId="16" xfId="0" applyNumberFormat="1" applyFont="1" applyFill="1" applyBorder="1" applyAlignment="1" applyProtection="1">
      <alignment horizontal="left" vertical="top"/>
      <protection hidden="1" locked="0"/>
    </xf>
    <xf numFmtId="49" fontId="76" fillId="33" borderId="0" xfId="0" applyNumberFormat="1" applyFont="1" applyFill="1" applyAlignment="1" applyProtection="1">
      <alignment vertical="top" wrapText="1"/>
      <protection hidden="1"/>
    </xf>
    <xf numFmtId="14" fontId="68" fillId="33" borderId="16" xfId="0" applyNumberFormat="1" applyFont="1" applyFill="1" applyBorder="1" applyAlignment="1" applyProtection="1">
      <alignment horizontal="left" wrapText="1"/>
      <protection hidden="1"/>
    </xf>
    <xf numFmtId="49" fontId="76" fillId="0" borderId="16" xfId="0" applyNumberFormat="1" applyFont="1" applyFill="1" applyBorder="1" applyAlignment="1">
      <alignment horizontal="center" vertical="top"/>
    </xf>
    <xf numFmtId="49" fontId="70" fillId="33" borderId="16" xfId="0" applyNumberFormat="1" applyFont="1" applyFill="1" applyBorder="1" applyAlignment="1" applyProtection="1">
      <alignment horizontal="center"/>
      <protection hidden="1"/>
    </xf>
    <xf numFmtId="49" fontId="76" fillId="36" borderId="16" xfId="0" applyNumberFormat="1" applyFont="1" applyFill="1" applyBorder="1" applyAlignment="1" applyProtection="1">
      <alignment horizontal="left" vertical="top"/>
      <protection locked="0"/>
    </xf>
    <xf numFmtId="0" fontId="68" fillId="33" borderId="21" xfId="0" applyFont="1" applyFill="1" applyBorder="1" applyAlignment="1" applyProtection="1">
      <alignment horizontal="left" vertical="top" wrapText="1"/>
      <protection hidden="1"/>
    </xf>
    <xf numFmtId="0" fontId="68" fillId="33" borderId="16" xfId="0" applyFont="1" applyFill="1" applyBorder="1" applyAlignment="1" applyProtection="1">
      <alignment horizontal="left" vertical="top" wrapText="1"/>
      <protection hidden="1"/>
    </xf>
    <xf numFmtId="49" fontId="68" fillId="33" borderId="16" xfId="0" applyNumberFormat="1" applyFont="1" applyFill="1" applyBorder="1" applyAlignment="1" applyProtection="1">
      <alignment horizontal="center" wrapText="1"/>
      <protection hidden="1"/>
    </xf>
    <xf numFmtId="0" fontId="68" fillId="33" borderId="16" xfId="0" applyFont="1" applyFill="1" applyBorder="1" applyAlignment="1" applyProtection="1">
      <alignment horizont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58" name="Таблица154" displayName="Таблица154" ref="BA29:BG36" comment="" totalsRowShown="0">
  <autoFilter ref="BA29:BG36"/>
  <tableColumns count="7">
    <tableColumn id="1" name="получаются, транспортируются, используются расплавы черных и (или) цветных металлов и сплавы на основе этих расплавов"/>
    <tableColumn id="2" name="изготавливаются, хранятся, уничтожаются промышленные взрывчатые вещества"/>
    <tableColumn id="3" name="изготавливаются, хранятся, уничтожаются пиротехнические изделия"/>
    <tableColumn id="4" name="эксплуатируется оборудование, работающее под избыточным давлением"/>
    <tableColumn id="5" name="эксплуатируются объекты газораспределительной системы и газопотребления"/>
    <tableColumn id="6" name="эксплуатируются грузоподъемные краны"/>
    <tableColumn id="7" name="изготавливаются, хранятся, транспортируются, уничтожаются взрывчатые вещества и изделия, их содержащие, за исключением промышленных взрывчатых веществ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59" name="Таблица183" displayName="Таблица183" ref="BA1:BC28" comment="" totalsRowShown="0">
  <autoFilter ref="BA1:BC28"/>
  <tableColumns count="3">
    <tableColumn id="1" name="1"/>
    <tableColumn id="2" name="2"/>
    <tableColumn id="3" name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6"/>
  <sheetViews>
    <sheetView tabSelected="1" zoomScaleSheetLayoutView="100" workbookViewId="0" topLeftCell="A1">
      <selection activeCell="W6" sqref="W6:AL6"/>
    </sheetView>
  </sheetViews>
  <sheetFormatPr defaultColWidth="2.28125" defaultRowHeight="15"/>
  <cols>
    <col min="1" max="1" width="2.28125" style="13" customWidth="1"/>
    <col min="2" max="2" width="3.140625" style="13" customWidth="1"/>
    <col min="3" max="3" width="2.28125" style="13" customWidth="1"/>
    <col min="4" max="4" width="2.7109375" style="13" customWidth="1"/>
    <col min="5" max="10" width="2.28125" style="13" customWidth="1"/>
    <col min="11" max="11" width="5.57421875" style="13" bestFit="1" customWidth="1"/>
    <col min="12" max="12" width="4.28125" style="13" customWidth="1"/>
    <col min="13" max="13" width="5.8515625" style="13" customWidth="1"/>
    <col min="14" max="14" width="4.28125" style="13" customWidth="1"/>
    <col min="15" max="15" width="2.00390625" style="13" customWidth="1"/>
    <col min="16" max="18" width="2.28125" style="13" customWidth="1"/>
    <col min="19" max="20" width="2.28125" style="15" customWidth="1"/>
    <col min="21" max="22" width="2.28125" style="13" customWidth="1"/>
    <col min="23" max="23" width="1.28515625" style="13" customWidth="1"/>
    <col min="24" max="25" width="2.28125" style="13" customWidth="1"/>
    <col min="26" max="26" width="2.00390625" style="13" customWidth="1"/>
    <col min="27" max="27" width="3.851562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4.28125" style="13" customWidth="1"/>
    <col min="33" max="33" width="2.28125" style="13" customWidth="1"/>
    <col min="34" max="34" width="1.7109375" style="13" customWidth="1"/>
    <col min="35" max="35" width="4.140625" style="13" customWidth="1"/>
    <col min="36" max="37" width="3.00390625" style="13" customWidth="1"/>
    <col min="38" max="38" width="3.140625" style="13" customWidth="1"/>
    <col min="39" max="39" width="2.28125" style="14" customWidth="1"/>
    <col min="40" max="46" width="2.28125" style="13" customWidth="1"/>
    <col min="47" max="47" width="2.140625" style="13" customWidth="1"/>
    <col min="48" max="48" width="0.71875" style="13" customWidth="1"/>
    <col min="49" max="50" width="2.28125" style="13" customWidth="1"/>
    <col min="51" max="51" width="2.7109375" style="13" customWidth="1"/>
    <col min="52" max="52" width="2.57421875" style="13" customWidth="1"/>
    <col min="53" max="53" width="24.8515625" style="13" hidden="1" customWidth="1"/>
    <col min="54" max="54" width="34.28125" style="13" hidden="1" customWidth="1"/>
    <col min="55" max="55" width="25.57421875" style="13" hidden="1" customWidth="1"/>
    <col min="56" max="56" width="4.00390625" style="13" hidden="1" customWidth="1"/>
    <col min="57" max="57" width="3.00390625" style="13" hidden="1" customWidth="1"/>
    <col min="58" max="58" width="3.140625" style="13" hidden="1" customWidth="1"/>
    <col min="59" max="60" width="2.28125" style="13" hidden="1" customWidth="1"/>
    <col min="61" max="88" width="2.28125" style="13" customWidth="1"/>
    <col min="89" max="16384" width="2.28125" style="13" customWidth="1"/>
  </cols>
  <sheetData>
    <row r="1" spans="1:58" ht="141.75" customHeight="1">
      <c r="A1" s="181" t="s">
        <v>206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48"/>
      <c r="AO1" s="48"/>
      <c r="AP1" s="48"/>
      <c r="AQ1" s="48"/>
      <c r="AR1" s="48"/>
      <c r="AS1" s="48"/>
      <c r="AT1" s="48"/>
      <c r="AU1" s="48"/>
      <c r="AV1" s="48"/>
      <c r="AW1" s="48"/>
      <c r="BA1" s="74" t="s">
        <v>163</v>
      </c>
      <c r="BB1" s="75" t="s">
        <v>164</v>
      </c>
      <c r="BC1" s="75" t="s">
        <v>165</v>
      </c>
      <c r="BD1" s="76"/>
      <c r="BE1" s="75"/>
      <c r="BF1" s="75"/>
    </row>
    <row r="2" spans="1:59" ht="165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48"/>
      <c r="AO2" s="48"/>
      <c r="AP2" s="48"/>
      <c r="AQ2" s="48"/>
      <c r="AR2" s="48"/>
      <c r="AS2" s="48"/>
      <c r="AT2" s="48"/>
      <c r="AU2" s="48"/>
      <c r="AV2" s="48"/>
      <c r="AW2" s="48"/>
      <c r="BA2" s="92" t="s">
        <v>166</v>
      </c>
      <c r="BB2" s="94" t="s">
        <v>167</v>
      </c>
      <c r="BC2" s="94" t="s">
        <v>168</v>
      </c>
      <c r="BG2" s="77"/>
    </row>
    <row r="3" spans="1:59" ht="36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BA3" s="93" t="s">
        <v>169</v>
      </c>
      <c r="BB3" s="95" t="s">
        <v>167</v>
      </c>
      <c r="BC3" s="95" t="s">
        <v>170</v>
      </c>
      <c r="BG3" s="77"/>
    </row>
    <row r="4" spans="1:59" ht="3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BA4" s="92" t="s">
        <v>171</v>
      </c>
      <c r="BB4" s="94" t="s">
        <v>167</v>
      </c>
      <c r="BC4" s="94" t="s">
        <v>172</v>
      </c>
      <c r="BG4" s="77"/>
    </row>
    <row r="5" spans="1:59" s="40" customFormat="1" ht="18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46" t="s">
        <v>13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BA5" s="93" t="s">
        <v>173</v>
      </c>
      <c r="BB5" s="95" t="s">
        <v>174</v>
      </c>
      <c r="BC5" s="95" t="s">
        <v>175</v>
      </c>
      <c r="BD5" s="13"/>
      <c r="BE5" s="13"/>
      <c r="BF5" s="13"/>
      <c r="BG5" s="79"/>
    </row>
    <row r="6" spans="1:60" ht="20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5" t="s">
        <v>166</v>
      </c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BA6" s="92" t="s">
        <v>176</v>
      </c>
      <c r="BB6" s="94" t="s">
        <v>174</v>
      </c>
      <c r="BC6" s="94" t="s">
        <v>177</v>
      </c>
      <c r="BG6" s="79"/>
      <c r="BH6" s="40"/>
    </row>
    <row r="7" spans="1:59" s="40" customFormat="1" ht="19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46" t="s">
        <v>12</v>
      </c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BA7" s="93" t="s">
        <v>178</v>
      </c>
      <c r="BB7" s="95" t="s">
        <v>174</v>
      </c>
      <c r="BC7" s="95" t="s">
        <v>179</v>
      </c>
      <c r="BD7" s="13"/>
      <c r="BE7" s="13"/>
      <c r="BF7" s="13"/>
      <c r="BG7" s="79"/>
    </row>
    <row r="8" spans="1:59" s="40" customFormat="1" ht="9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BA8" s="92" t="s">
        <v>180</v>
      </c>
      <c r="BB8" s="94" t="s">
        <v>174</v>
      </c>
      <c r="BC8" s="94" t="s">
        <v>292</v>
      </c>
      <c r="BD8" s="13"/>
      <c r="BE8" s="13"/>
      <c r="BF8" s="13"/>
      <c r="BG8" s="79"/>
    </row>
    <row r="9" spans="1:59" s="40" customFormat="1" ht="20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31" t="s">
        <v>7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BA9" s="93" t="s">
        <v>181</v>
      </c>
      <c r="BB9" s="95" t="s">
        <v>174</v>
      </c>
      <c r="BC9" s="95" t="s">
        <v>244</v>
      </c>
      <c r="BD9" s="13"/>
      <c r="BE9" s="13"/>
      <c r="BF9" s="13"/>
      <c r="BG9" s="79"/>
    </row>
    <row r="10" spans="1:60" ht="42" customHeight="1">
      <c r="A10" s="48"/>
      <c r="B10" s="191" t="s">
        <v>288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BA10" s="92" t="s">
        <v>182</v>
      </c>
      <c r="BB10" s="94" t="s">
        <v>183</v>
      </c>
      <c r="BC10" s="94" t="s">
        <v>184</v>
      </c>
      <c r="BG10" s="79"/>
      <c r="BH10" s="40"/>
    </row>
    <row r="11" spans="1:59" ht="42" customHeight="1">
      <c r="A11" s="48"/>
      <c r="B11" s="193" t="s">
        <v>289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BA11" s="93" t="s">
        <v>185</v>
      </c>
      <c r="BB11" s="95" t="s">
        <v>183</v>
      </c>
      <c r="BC11" s="95" t="s">
        <v>186</v>
      </c>
      <c r="BG11" s="77"/>
    </row>
    <row r="12" spans="1:60" ht="60" customHeight="1">
      <c r="A12" s="48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BA12" s="92" t="s">
        <v>187</v>
      </c>
      <c r="BB12" s="94" t="s">
        <v>183</v>
      </c>
      <c r="BC12" s="94" t="s">
        <v>188</v>
      </c>
      <c r="BG12" s="79"/>
      <c r="BH12" s="40"/>
    </row>
    <row r="13" spans="1:60" s="40" customFormat="1" ht="30" customHeight="1">
      <c r="A13" s="18"/>
      <c r="B13" s="188" t="s">
        <v>243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BA13" s="93" t="s">
        <v>245</v>
      </c>
      <c r="BB13" s="95" t="s">
        <v>183</v>
      </c>
      <c r="BC13" s="95" t="s">
        <v>246</v>
      </c>
      <c r="BD13" s="13"/>
      <c r="BE13" s="13"/>
      <c r="BF13" s="13"/>
      <c r="BG13" s="77"/>
      <c r="BH13" s="13"/>
    </row>
    <row r="14" spans="1:59" s="40" customFormat="1" ht="7.5" customHeight="1">
      <c r="A14" s="18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BA14" s="92" t="s">
        <v>247</v>
      </c>
      <c r="BB14" s="96" t="s">
        <v>293</v>
      </c>
      <c r="BC14" s="94" t="s">
        <v>248</v>
      </c>
      <c r="BD14" s="13"/>
      <c r="BE14" s="13"/>
      <c r="BF14" s="13"/>
      <c r="BG14" s="81"/>
    </row>
    <row r="15" spans="1:59" s="40" customFormat="1" ht="19.5" customHeight="1">
      <c r="A15" s="18"/>
      <c r="B15" s="112" t="s">
        <v>161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113"/>
      <c r="Q15" s="113"/>
      <c r="R15" s="113"/>
      <c r="S15" s="113"/>
      <c r="T15" s="113"/>
      <c r="U15" s="113"/>
      <c r="V15" s="113"/>
      <c r="W15" s="192" t="s">
        <v>162</v>
      </c>
      <c r="X15" s="192"/>
      <c r="Y15" s="192"/>
      <c r="Z15" s="184"/>
      <c r="AA15" s="184"/>
      <c r="AB15" s="184"/>
      <c r="AC15" s="184"/>
      <c r="AD15" s="184"/>
      <c r="AE15" s="184"/>
      <c r="AF15" s="184"/>
      <c r="AG15" s="49"/>
      <c r="AH15" s="49"/>
      <c r="AI15" s="49"/>
      <c r="AJ15" s="49"/>
      <c r="AK15" s="49"/>
      <c r="AL15" s="49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BA15" s="93" t="s">
        <v>249</v>
      </c>
      <c r="BB15" s="95" t="s">
        <v>250</v>
      </c>
      <c r="BC15" s="95" t="s">
        <v>251</v>
      </c>
      <c r="BD15" s="13"/>
      <c r="BE15" s="13"/>
      <c r="BF15" s="13"/>
      <c r="BG15" s="79"/>
    </row>
    <row r="16" spans="1:59" s="40" customFormat="1" ht="5.25" customHeight="1">
      <c r="A16" s="1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BA16" s="92" t="s">
        <v>252</v>
      </c>
      <c r="BB16" s="94" t="s">
        <v>250</v>
      </c>
      <c r="BC16" s="94" t="s">
        <v>253</v>
      </c>
      <c r="BD16" s="13"/>
      <c r="BE16" s="13"/>
      <c r="BF16" s="13"/>
      <c r="BG16" s="79"/>
    </row>
    <row r="17" spans="1:60" s="40" customFormat="1" ht="42" customHeight="1">
      <c r="A17" s="34"/>
      <c r="B17" s="106" t="s">
        <v>280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09" t="s">
        <v>281</v>
      </c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1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BA17" s="93" t="s">
        <v>254</v>
      </c>
      <c r="BB17" s="95" t="s">
        <v>250</v>
      </c>
      <c r="BC17" s="95" t="s">
        <v>255</v>
      </c>
      <c r="BD17" s="13"/>
      <c r="BE17" s="13"/>
      <c r="BF17" s="13"/>
      <c r="BG17" s="77"/>
      <c r="BH17" s="13"/>
    </row>
    <row r="18" spans="1:60" s="40" customFormat="1" ht="29.25" customHeight="1">
      <c r="A18" s="34"/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9"/>
      <c r="U18" s="100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2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BA18" s="92" t="s">
        <v>256</v>
      </c>
      <c r="BB18" s="94" t="s">
        <v>189</v>
      </c>
      <c r="BC18" s="94" t="s">
        <v>257</v>
      </c>
      <c r="BD18" s="13"/>
      <c r="BE18" s="13"/>
      <c r="BF18" s="13"/>
      <c r="BG18" s="77"/>
      <c r="BH18" s="82"/>
    </row>
    <row r="19" spans="1:60" s="40" customFormat="1" ht="23.25" customHeight="1">
      <c r="A19" s="34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  <c r="U19" s="100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2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BA19" s="93" t="s">
        <v>258</v>
      </c>
      <c r="BB19" s="95" t="s">
        <v>189</v>
      </c>
      <c r="BC19" s="95" t="s">
        <v>259</v>
      </c>
      <c r="BD19" s="13"/>
      <c r="BE19" s="13"/>
      <c r="BF19" s="13"/>
      <c r="BG19" s="77"/>
      <c r="BH19" s="82"/>
    </row>
    <row r="20" spans="1:60" s="40" customFormat="1" ht="25.5" customHeight="1">
      <c r="A20" s="34"/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9"/>
      <c r="U20" s="100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2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BA20" s="92" t="s">
        <v>190</v>
      </c>
      <c r="BB20" s="94" t="s">
        <v>189</v>
      </c>
      <c r="BC20" s="94" t="s">
        <v>294</v>
      </c>
      <c r="BD20" s="13"/>
      <c r="BE20" s="13"/>
      <c r="BF20" s="13"/>
      <c r="BG20" s="77"/>
      <c r="BH20" s="13"/>
    </row>
    <row r="21" spans="1:60" s="40" customFormat="1" ht="16.5" customHeight="1">
      <c r="A21" s="34"/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9"/>
      <c r="U21" s="100"/>
      <c r="V21" s="101"/>
      <c r="W21" s="101"/>
      <c r="X21" s="101"/>
      <c r="Y21" s="101"/>
      <c r="Z21" s="101"/>
      <c r="AA21" s="101"/>
      <c r="AB21" s="101"/>
      <c r="AC21" s="101"/>
      <c r="AD21" s="101"/>
      <c r="AE21" s="101" t="s">
        <v>282</v>
      </c>
      <c r="AF21" s="101"/>
      <c r="AG21" s="101"/>
      <c r="AH21" s="101" t="s">
        <v>283</v>
      </c>
      <c r="AI21" s="101"/>
      <c r="AJ21" s="101"/>
      <c r="AK21" s="101"/>
      <c r="AL21" s="102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BA21" s="93" t="s">
        <v>191</v>
      </c>
      <c r="BB21" s="95" t="s">
        <v>192</v>
      </c>
      <c r="BC21" s="95" t="s">
        <v>193</v>
      </c>
      <c r="BD21" s="13"/>
      <c r="BE21" s="13"/>
      <c r="BF21" s="13"/>
      <c r="BG21" s="77"/>
      <c r="BH21" s="13"/>
    </row>
    <row r="22" spans="1:60" s="40" customFormat="1" ht="16.5" customHeight="1">
      <c r="A22" s="34"/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100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2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BA22" s="92" t="s">
        <v>194</v>
      </c>
      <c r="BB22" s="94" t="s">
        <v>192</v>
      </c>
      <c r="BC22" s="94" t="s">
        <v>195</v>
      </c>
      <c r="BD22" s="13"/>
      <c r="BE22" s="13"/>
      <c r="BF22" s="13"/>
      <c r="BG22" s="77"/>
      <c r="BH22" s="13"/>
    </row>
    <row r="23" spans="1:60" s="40" customFormat="1" ht="16.5" customHeight="1">
      <c r="A23" s="34"/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9"/>
      <c r="U23" s="100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2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BA23" s="93" t="s">
        <v>196</v>
      </c>
      <c r="BB23" s="95" t="s">
        <v>295</v>
      </c>
      <c r="BC23" s="95" t="s">
        <v>197</v>
      </c>
      <c r="BD23" s="13"/>
      <c r="BE23" s="13"/>
      <c r="BF23" s="13"/>
      <c r="BG23" s="77"/>
      <c r="BH23" s="13"/>
    </row>
    <row r="24" spans="1:60" s="40" customFormat="1" ht="16.5" customHeight="1">
      <c r="A24" s="34"/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9"/>
      <c r="U24" s="100"/>
      <c r="V24" s="101"/>
      <c r="W24" s="101"/>
      <c r="X24" s="101"/>
      <c r="Y24" s="101"/>
      <c r="Z24" s="101"/>
      <c r="AA24" s="101"/>
      <c r="AB24" s="101"/>
      <c r="AC24" s="101"/>
      <c r="AD24" s="101"/>
      <c r="AE24" s="101" t="s">
        <v>284</v>
      </c>
      <c r="AF24" s="101"/>
      <c r="AG24" s="101"/>
      <c r="AH24" s="101" t="s">
        <v>283</v>
      </c>
      <c r="AI24" s="101"/>
      <c r="AJ24" s="101"/>
      <c r="AK24" s="101"/>
      <c r="AL24" s="102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BA24" s="92" t="s">
        <v>198</v>
      </c>
      <c r="BB24" s="94" t="s">
        <v>295</v>
      </c>
      <c r="BC24" s="94" t="s">
        <v>199</v>
      </c>
      <c r="BD24" s="13"/>
      <c r="BE24" s="13"/>
      <c r="BF24" s="13"/>
      <c r="BG24" s="77"/>
      <c r="BH24" s="13"/>
    </row>
    <row r="25" spans="1:60" s="40" customFormat="1" ht="16.5" customHeight="1">
      <c r="A25" s="34"/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9"/>
      <c r="U25" s="100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2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BA25" s="93" t="s">
        <v>200</v>
      </c>
      <c r="BB25" s="95" t="s">
        <v>295</v>
      </c>
      <c r="BC25" s="95" t="s">
        <v>201</v>
      </c>
      <c r="BD25" s="13"/>
      <c r="BE25" s="13"/>
      <c r="BF25" s="13"/>
      <c r="BG25" s="77"/>
      <c r="BH25" s="13"/>
    </row>
    <row r="26" spans="1:60" s="40" customFormat="1" ht="16.5" customHeight="1">
      <c r="A26" s="34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  <c r="U26" s="100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2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BA26" s="92" t="s">
        <v>202</v>
      </c>
      <c r="BB26" s="94" t="s">
        <v>296</v>
      </c>
      <c r="BC26" s="94" t="s">
        <v>203</v>
      </c>
      <c r="BD26" s="13"/>
      <c r="BE26" s="13"/>
      <c r="BF26" s="13"/>
      <c r="BG26" s="78"/>
      <c r="BH26" s="13"/>
    </row>
    <row r="27" spans="1:60" s="40" customFormat="1" ht="16.5" customHeight="1">
      <c r="A27" s="34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9"/>
      <c r="U27" s="100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2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BA27" s="93" t="s">
        <v>204</v>
      </c>
      <c r="BB27" s="95" t="s">
        <v>296</v>
      </c>
      <c r="BC27" s="95" t="s">
        <v>297</v>
      </c>
      <c r="BD27" s="13"/>
      <c r="BE27" s="13"/>
      <c r="BF27" s="13"/>
      <c r="BG27" s="78"/>
      <c r="BH27" s="13"/>
    </row>
    <row r="28" spans="1:60" s="40" customFormat="1" ht="16.5" customHeight="1">
      <c r="A28" s="34"/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9"/>
      <c r="U28" s="100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2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BA28" s="83"/>
      <c r="BB28" s="78"/>
      <c r="BC28" s="78"/>
      <c r="BD28" s="19"/>
      <c r="BE28" s="19"/>
      <c r="BF28" s="19"/>
      <c r="BG28" s="78"/>
      <c r="BH28" s="13"/>
    </row>
    <row r="29" spans="1:60" s="40" customFormat="1" ht="16.5" customHeight="1">
      <c r="A29" s="34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9"/>
      <c r="U29" s="100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2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BA29" s="84" t="s">
        <v>242</v>
      </c>
      <c r="BB29" s="84" t="s">
        <v>260</v>
      </c>
      <c r="BC29" s="85" t="s">
        <v>261</v>
      </c>
      <c r="BD29" s="84" t="s">
        <v>262</v>
      </c>
      <c r="BE29" s="84" t="s">
        <v>263</v>
      </c>
      <c r="BF29" s="84" t="s">
        <v>264</v>
      </c>
      <c r="BG29" s="84" t="s">
        <v>265</v>
      </c>
      <c r="BH29" s="13"/>
    </row>
    <row r="30" spans="1:60" s="40" customFormat="1" ht="16.5" customHeight="1">
      <c r="A30" s="34"/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9"/>
      <c r="U30" s="100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BA30" s="86" t="s">
        <v>266</v>
      </c>
      <c r="BB30" s="80" t="s">
        <v>267</v>
      </c>
      <c r="BC30" s="80" t="s">
        <v>267</v>
      </c>
      <c r="BD30" s="78" t="s">
        <v>268</v>
      </c>
      <c r="BE30" s="78" t="s">
        <v>268</v>
      </c>
      <c r="BF30" s="80" t="s">
        <v>269</v>
      </c>
      <c r="BG30" s="80" t="s">
        <v>267</v>
      </c>
      <c r="BH30" s="13"/>
    </row>
    <row r="31" spans="1:59" ht="16.5" customHeight="1">
      <c r="A31" s="14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100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2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Z31" s="40"/>
      <c r="BA31" s="86" t="s">
        <v>270</v>
      </c>
      <c r="BB31" s="80" t="s">
        <v>271</v>
      </c>
      <c r="BC31" s="80" t="s">
        <v>271</v>
      </c>
      <c r="BD31" s="80" t="s">
        <v>272</v>
      </c>
      <c r="BE31" s="80" t="s">
        <v>272</v>
      </c>
      <c r="BF31" s="78" t="s">
        <v>268</v>
      </c>
      <c r="BG31" s="80" t="s">
        <v>271</v>
      </c>
    </row>
    <row r="32" spans="1:59" ht="16.5" customHeight="1">
      <c r="A32" s="14"/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9"/>
      <c r="U32" s="100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2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Z32" s="40"/>
      <c r="BA32" s="86" t="s">
        <v>273</v>
      </c>
      <c r="BB32" s="87"/>
      <c r="BC32" s="87"/>
      <c r="BD32" s="87"/>
      <c r="BE32" s="80" t="s">
        <v>269</v>
      </c>
      <c r="BF32" s="80" t="s">
        <v>272</v>
      </c>
      <c r="BG32" s="87"/>
    </row>
    <row r="33" spans="1:59" ht="16.5" customHeight="1">
      <c r="A33" s="14"/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9"/>
      <c r="U33" s="100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2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Z33" s="40"/>
      <c r="BA33" s="88" t="s">
        <v>274</v>
      </c>
      <c r="BB33" s="87"/>
      <c r="BC33" s="87"/>
      <c r="BD33" s="87"/>
      <c r="BE33" s="80" t="s">
        <v>275</v>
      </c>
      <c r="BF33" s="87"/>
      <c r="BG33" s="87"/>
    </row>
    <row r="34" spans="1:59" ht="16.5" customHeight="1">
      <c r="A34" s="14"/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9"/>
      <c r="U34" s="100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2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Z34" s="40"/>
      <c r="BA34" s="88" t="s">
        <v>276</v>
      </c>
      <c r="BB34" s="87"/>
      <c r="BC34" s="87"/>
      <c r="BD34" s="87"/>
      <c r="BE34" s="80" t="s">
        <v>277</v>
      </c>
      <c r="BF34" s="87"/>
      <c r="BG34" s="87"/>
    </row>
    <row r="35" spans="1:59" ht="16.5" customHeight="1">
      <c r="A35" s="14"/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9"/>
      <c r="U35" s="100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2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Z35" s="40"/>
      <c r="BA35" s="88" t="s">
        <v>278</v>
      </c>
      <c r="BB35" s="87"/>
      <c r="BC35" s="87"/>
      <c r="BD35" s="87"/>
      <c r="BE35" s="87"/>
      <c r="BF35" s="87"/>
      <c r="BG35" s="87"/>
    </row>
    <row r="36" spans="1:60" ht="36" customHeight="1">
      <c r="A36" s="14"/>
      <c r="B36" s="103" t="s">
        <v>285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5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Z36" s="40"/>
      <c r="BA36" s="89" t="s">
        <v>279</v>
      </c>
      <c r="BB36" s="90"/>
      <c r="BC36" s="90"/>
      <c r="BD36" s="90"/>
      <c r="BE36" s="90"/>
      <c r="BF36" s="90"/>
      <c r="BG36" s="90"/>
      <c r="BH36" s="40"/>
    </row>
    <row r="37" spans="1:60" s="40" customFormat="1" ht="41.25" customHeight="1">
      <c r="A37" s="18"/>
      <c r="B37" s="194" t="s">
        <v>290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BA37" s="13"/>
      <c r="BB37" s="13"/>
      <c r="BC37" s="13"/>
      <c r="BD37" s="13"/>
      <c r="BE37" s="13"/>
      <c r="BF37" s="13"/>
      <c r="BG37" s="13"/>
      <c r="BH37" s="13"/>
    </row>
    <row r="38" spans="1:60" ht="38.25" customHeight="1">
      <c r="A38" s="48"/>
      <c r="B38" s="186" t="s">
        <v>205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BA38" s="40"/>
      <c r="BB38" s="40"/>
      <c r="BC38" s="40"/>
      <c r="BD38" s="40"/>
      <c r="BE38" s="40"/>
      <c r="BF38" s="40"/>
      <c r="BG38" s="40"/>
      <c r="BH38" s="40"/>
    </row>
    <row r="39" spans="1:49" s="40" customFormat="1" ht="22.5" customHeight="1">
      <c r="A39" s="18"/>
      <c r="B39" s="206" t="s">
        <v>291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</row>
    <row r="40" spans="1:49" ht="23.25" customHeight="1">
      <c r="A40" s="48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</row>
    <row r="41" spans="1:49" s="40" customFormat="1" ht="10.5" customHeight="1">
      <c r="A41" s="18"/>
      <c r="B41" s="200" t="s">
        <v>14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</row>
    <row r="42" spans="1:60" s="40" customFormat="1" ht="19.5" customHeight="1">
      <c r="A42" s="18"/>
      <c r="B42" s="183" t="s">
        <v>15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57"/>
      <c r="AL42" s="57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BA42" s="13"/>
      <c r="BB42" s="13"/>
      <c r="BC42" s="13"/>
      <c r="BD42" s="13"/>
      <c r="BE42" s="13"/>
      <c r="BF42" s="13"/>
      <c r="BG42" s="13"/>
      <c r="BH42" s="13"/>
    </row>
    <row r="43" spans="1:60" s="15" customFormat="1" ht="31.5" customHeight="1">
      <c r="A43" s="50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13"/>
      <c r="AY43" s="13"/>
      <c r="AZ43" s="13"/>
      <c r="BA43" s="40"/>
      <c r="BB43" s="40"/>
      <c r="BC43" s="40"/>
      <c r="BD43" s="40"/>
      <c r="BE43" s="40"/>
      <c r="BF43" s="40"/>
      <c r="BG43" s="40"/>
      <c r="BH43" s="40"/>
    </row>
    <row r="44" spans="1:49" s="40" customFormat="1" ht="21.75" customHeight="1">
      <c r="A44" s="18"/>
      <c r="B44" s="199" t="s">
        <v>16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</row>
    <row r="45" spans="1:60" ht="29.25" customHeight="1">
      <c r="A45" s="48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BA45" s="40"/>
      <c r="BB45" s="40"/>
      <c r="BC45" s="40"/>
      <c r="BD45" s="40"/>
      <c r="BE45" s="40"/>
      <c r="BF45" s="40"/>
      <c r="BG45" s="40"/>
      <c r="BH45" s="40"/>
    </row>
    <row r="46" spans="1:53" s="40" customFormat="1" ht="13.5" customHeight="1">
      <c r="A46" s="18"/>
      <c r="B46" s="200" t="s">
        <v>8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195"/>
      <c r="AL46" s="195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BA46" s="40" t="s">
        <v>242</v>
      </c>
    </row>
    <row r="47" spans="1:53" s="40" customFormat="1" ht="21" customHeight="1">
      <c r="A47" s="18"/>
      <c r="B47" s="183" t="s">
        <v>9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57"/>
      <c r="AL47" s="57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BA47" s="40" t="s">
        <v>260</v>
      </c>
    </row>
    <row r="48" spans="1:60" ht="9.75" customHeight="1">
      <c r="A48" s="18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17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BA48" s="40" t="s">
        <v>261</v>
      </c>
      <c r="BB48" s="40"/>
      <c r="BC48" s="40"/>
      <c r="BD48" s="40"/>
      <c r="BE48" s="40"/>
      <c r="BF48" s="40"/>
      <c r="BG48" s="40"/>
      <c r="BH48" s="40"/>
    </row>
    <row r="49" spans="1:60" ht="19.5">
      <c r="A49" s="18"/>
      <c r="B49" s="201" t="s">
        <v>10</v>
      </c>
      <c r="C49" s="201"/>
      <c r="D49" s="201"/>
      <c r="E49" s="201"/>
      <c r="F49" s="201"/>
      <c r="G49" s="201"/>
      <c r="H49" s="201"/>
      <c r="I49" s="208"/>
      <c r="J49" s="208"/>
      <c r="K49" s="208"/>
      <c r="L49" s="208"/>
      <c r="M49" s="208"/>
      <c r="N49" s="208"/>
      <c r="O49" s="208"/>
      <c r="P49" s="208"/>
      <c r="Q49" s="208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BA49" s="40" t="s">
        <v>262</v>
      </c>
      <c r="BB49" s="40"/>
      <c r="BC49" s="40"/>
      <c r="BD49" s="40"/>
      <c r="BE49" s="40"/>
      <c r="BF49" s="40"/>
      <c r="BG49" s="40"/>
      <c r="BH49" s="40"/>
    </row>
    <row r="50" spans="1:60" ht="15">
      <c r="A50" s="18"/>
      <c r="B50" s="57"/>
      <c r="C50" s="57"/>
      <c r="D50" s="57"/>
      <c r="E50" s="57"/>
      <c r="F50" s="57"/>
      <c r="G50" s="57"/>
      <c r="H50" s="57"/>
      <c r="I50" s="179" t="s">
        <v>0</v>
      </c>
      <c r="J50" s="179"/>
      <c r="K50" s="179"/>
      <c r="L50" s="179"/>
      <c r="M50" s="179"/>
      <c r="N50" s="179"/>
      <c r="O50" s="179"/>
      <c r="P50" s="179"/>
      <c r="Q50" s="179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BA50" s="91" t="s">
        <v>263</v>
      </c>
      <c r="BB50" s="40"/>
      <c r="BC50" s="40"/>
      <c r="BD50" s="40"/>
      <c r="BE50" s="40"/>
      <c r="BF50" s="40"/>
      <c r="BG50" s="40"/>
      <c r="BH50" s="40"/>
    </row>
    <row r="51" spans="1:60" ht="19.5">
      <c r="A51" s="18"/>
      <c r="B51" s="202" t="s">
        <v>11</v>
      </c>
      <c r="C51" s="202"/>
      <c r="D51" s="202"/>
      <c r="E51" s="202"/>
      <c r="F51" s="202"/>
      <c r="G51" s="202"/>
      <c r="H51" s="202"/>
      <c r="I51" s="209"/>
      <c r="J51" s="209"/>
      <c r="K51" s="209"/>
      <c r="L51" s="209"/>
      <c r="M51" s="209"/>
      <c r="N51" s="209"/>
      <c r="O51" s="209"/>
      <c r="P51" s="209"/>
      <c r="Q51" s="209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BA51" s="91" t="s">
        <v>264</v>
      </c>
      <c r="BB51" s="40"/>
      <c r="BC51" s="40"/>
      <c r="BD51" s="40"/>
      <c r="BE51" s="40"/>
      <c r="BF51" s="40"/>
      <c r="BG51" s="40"/>
      <c r="BH51" s="40"/>
    </row>
    <row r="52" spans="1:60" ht="15">
      <c r="A52" s="18"/>
      <c r="B52" s="57"/>
      <c r="C52" s="57"/>
      <c r="D52" s="57"/>
      <c r="E52" s="57"/>
      <c r="F52" s="57"/>
      <c r="G52" s="57"/>
      <c r="H52" s="57"/>
      <c r="I52" s="59"/>
      <c r="J52" s="60" t="s">
        <v>0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BA52" s="91" t="s">
        <v>265</v>
      </c>
      <c r="BB52" s="40"/>
      <c r="BC52" s="40"/>
      <c r="BD52" s="40"/>
      <c r="BE52" s="40"/>
      <c r="BF52" s="40"/>
      <c r="BG52" s="40"/>
      <c r="BH52" s="40"/>
    </row>
    <row r="53" spans="1:49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  <c r="T53" s="52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N53" s="48"/>
      <c r="AO53" s="48"/>
      <c r="AP53" s="48"/>
      <c r="AQ53" s="48"/>
      <c r="AR53" s="48"/>
      <c r="AS53" s="48"/>
      <c r="AT53" s="48"/>
      <c r="AU53" s="48"/>
      <c r="AV53" s="48"/>
      <c r="AW53" s="48"/>
    </row>
    <row r="54" spans="1:49" ht="15.75">
      <c r="A54" s="53" t="s">
        <v>207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2"/>
      <c r="N54" s="52"/>
      <c r="O54" s="52"/>
      <c r="P54" s="52"/>
      <c r="Q54" s="52"/>
      <c r="R54" s="52"/>
      <c r="S54" s="52"/>
      <c r="T54" s="52"/>
      <c r="U54" s="168" t="s">
        <v>208</v>
      </c>
      <c r="V54" s="168"/>
      <c r="W54" s="168"/>
      <c r="X54" s="168"/>
      <c r="Y54" s="168"/>
      <c r="Z54" s="168"/>
      <c r="AA54" s="168"/>
      <c r="AB54" s="168"/>
      <c r="AC54" s="168"/>
      <c r="AD54" s="168"/>
      <c r="AE54" s="180"/>
      <c r="AF54" s="180"/>
      <c r="AG54" s="180"/>
      <c r="AH54" s="180"/>
      <c r="AI54" s="180"/>
      <c r="AJ54" s="180"/>
      <c r="AK54" s="180"/>
      <c r="AL54" s="180"/>
      <c r="AN54" s="48"/>
      <c r="AO54" s="48"/>
      <c r="AP54" s="48"/>
      <c r="AQ54" s="48"/>
      <c r="AR54" s="48"/>
      <c r="AS54" s="48"/>
      <c r="AT54" s="48"/>
      <c r="AU54" s="48"/>
      <c r="AV54" s="48"/>
      <c r="AW54" s="48"/>
    </row>
    <row r="55" spans="1:52" ht="24.75" customHeight="1">
      <c r="A55" s="155" t="str">
        <f>VLOOKUP($W$6,$BA$2:$BC$45,2,0)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52"/>
      <c r="R55" s="51"/>
      <c r="S55" s="52"/>
      <c r="T55" s="52"/>
      <c r="U55" s="51"/>
      <c r="V55" s="51"/>
      <c r="W55" s="51"/>
      <c r="X55" s="51"/>
      <c r="Y55" s="51"/>
      <c r="Z55" s="51"/>
      <c r="AA55" s="51"/>
      <c r="AB55" s="51"/>
      <c r="AC55" s="55" t="s">
        <v>162</v>
      </c>
      <c r="AD55" s="55"/>
      <c r="AE55" s="203"/>
      <c r="AF55" s="203"/>
      <c r="AG55" s="203"/>
      <c r="AH55" s="203"/>
      <c r="AI55" s="203"/>
      <c r="AJ55" s="203"/>
      <c r="AK55" s="203"/>
      <c r="AL55" s="37" t="s">
        <v>209</v>
      </c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Z55" s="19"/>
    </row>
    <row r="56" spans="1:49" ht="21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52"/>
      <c r="R56" s="51"/>
      <c r="S56" s="52"/>
      <c r="T56" s="52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N56" s="48"/>
      <c r="AO56" s="48"/>
      <c r="AP56" s="48"/>
      <c r="AQ56" s="48"/>
      <c r="AR56" s="48"/>
      <c r="AS56" s="48"/>
      <c r="AT56" s="48"/>
      <c r="AU56" s="48"/>
      <c r="AV56" s="48"/>
      <c r="AW56" s="48"/>
    </row>
    <row r="57" spans="1:49" ht="45" customHeigh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52"/>
      <c r="R57" s="51"/>
      <c r="S57" s="52"/>
      <c r="T57" s="52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N57" s="48"/>
      <c r="AO57" s="48"/>
      <c r="AP57" s="48"/>
      <c r="AQ57" s="48"/>
      <c r="AR57" s="48"/>
      <c r="AS57" s="48"/>
      <c r="AT57" s="48"/>
      <c r="AU57" s="48"/>
      <c r="AV57" s="48"/>
      <c r="AW57" s="48"/>
    </row>
    <row r="58" spans="1:49" ht="48.7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52"/>
      <c r="R58" s="51"/>
      <c r="S58" s="52"/>
      <c r="T58" s="52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N58" s="48"/>
      <c r="AO58" s="48"/>
      <c r="AP58" s="48"/>
      <c r="AQ58" s="48"/>
      <c r="AR58" s="48"/>
      <c r="AS58" s="48"/>
      <c r="AT58" s="48"/>
      <c r="AU58" s="48"/>
      <c r="AV58" s="48"/>
      <c r="AW58" s="48"/>
    </row>
    <row r="59" spans="1:49" ht="25.5" customHeight="1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52"/>
      <c r="R59" s="51"/>
      <c r="S59" s="52"/>
      <c r="T59" s="52"/>
      <c r="U59" s="51"/>
      <c r="V59" s="51"/>
      <c r="W59" s="56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N59" s="48"/>
      <c r="AO59" s="48"/>
      <c r="AP59" s="48"/>
      <c r="AQ59" s="48"/>
      <c r="AR59" s="48"/>
      <c r="AS59" s="48"/>
      <c r="AT59" s="48"/>
      <c r="AU59" s="48"/>
      <c r="AV59" s="48"/>
      <c r="AW59" s="48"/>
    </row>
    <row r="60" spans="1:49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4"/>
      <c r="AN60" s="48"/>
      <c r="AO60" s="48"/>
      <c r="AP60" s="48"/>
      <c r="AQ60" s="48"/>
      <c r="AR60" s="48"/>
      <c r="AS60" s="48"/>
      <c r="AT60" s="48"/>
      <c r="AU60" s="48"/>
      <c r="AV60" s="48"/>
      <c r="AW60" s="48"/>
    </row>
    <row r="61" spans="2:49" ht="1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4"/>
      <c r="AN61" s="48"/>
      <c r="AO61" s="48"/>
      <c r="AP61" s="48"/>
      <c r="AQ61" s="48"/>
      <c r="AR61" s="48"/>
      <c r="AS61" s="48"/>
      <c r="AT61" s="48"/>
      <c r="AU61" s="48"/>
      <c r="AV61" s="48"/>
      <c r="AW61" s="48"/>
    </row>
    <row r="62" spans="2:49" ht="15" customHeight="1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3"/>
      <c r="T62" s="33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4"/>
      <c r="AN62" s="48"/>
      <c r="AO62" s="48"/>
      <c r="AP62" s="48"/>
      <c r="AQ62" s="48"/>
      <c r="AR62" s="48"/>
      <c r="AS62" s="48"/>
      <c r="AT62" s="48"/>
      <c r="AU62" s="48"/>
      <c r="AV62" s="48"/>
      <c r="AW62" s="48"/>
    </row>
    <row r="63" spans="1:49" ht="36.75" customHeight="1">
      <c r="A63" s="35" t="s">
        <v>210</v>
      </c>
      <c r="B63" s="38"/>
      <c r="C63" s="38"/>
      <c r="D63" s="38"/>
      <c r="E63" s="38"/>
      <c r="F63" s="38"/>
      <c r="G63" s="38"/>
      <c r="H63" s="38"/>
      <c r="I63" s="212" t="str">
        <f>B10</f>
        <v>Указать наименование организации, заключившей долгосрочный договор (вместо данного текста)</v>
      </c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38"/>
      <c r="AN63" s="48"/>
      <c r="AO63" s="48"/>
      <c r="AP63" s="48"/>
      <c r="AQ63" s="48"/>
      <c r="AR63" s="48"/>
      <c r="AS63" s="48"/>
      <c r="AT63" s="48"/>
      <c r="AU63" s="48"/>
      <c r="AV63" s="48"/>
      <c r="AW63" s="48"/>
    </row>
    <row r="64" spans="1:49" ht="36" customHeight="1">
      <c r="A64" s="73" t="s">
        <v>211</v>
      </c>
      <c r="B64" s="38"/>
      <c r="C64" s="38"/>
      <c r="D64" s="38"/>
      <c r="E64" s="38"/>
      <c r="F64" s="38"/>
      <c r="G64" s="38"/>
      <c r="H64" s="38"/>
      <c r="I64" s="211">
        <f>B43</f>
        <v>0</v>
      </c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38"/>
      <c r="AN64" s="48"/>
      <c r="AO64" s="48"/>
      <c r="AP64" s="48"/>
      <c r="AQ64" s="48"/>
      <c r="AR64" s="48"/>
      <c r="AS64" s="48"/>
      <c r="AT64" s="48"/>
      <c r="AU64" s="48"/>
      <c r="AV64" s="48"/>
      <c r="AW64" s="48"/>
    </row>
    <row r="65" spans="1:49" ht="89.25" customHeight="1">
      <c r="A65" s="47"/>
      <c r="B65" s="32"/>
      <c r="C65" s="32"/>
      <c r="D65" s="32"/>
      <c r="E65" s="32"/>
      <c r="F65" s="32"/>
      <c r="G65" s="32"/>
      <c r="H65" s="32"/>
      <c r="I65" s="178">
        <f>B45</f>
        <v>0</v>
      </c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34"/>
      <c r="AN65" s="48"/>
      <c r="AO65" s="48"/>
      <c r="AP65" s="48"/>
      <c r="AQ65" s="48"/>
      <c r="AR65" s="48"/>
      <c r="AS65" s="48"/>
      <c r="AT65" s="48"/>
      <c r="AU65" s="48"/>
      <c r="AV65" s="48"/>
      <c r="AW65" s="48"/>
    </row>
    <row r="66" spans="1:49" ht="15">
      <c r="A66" s="32"/>
      <c r="B66" s="32"/>
      <c r="C66" s="32"/>
      <c r="D66" s="32"/>
      <c r="E66" s="32"/>
      <c r="F66" s="32"/>
      <c r="G66" s="32"/>
      <c r="H66" s="32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34"/>
      <c r="AN66" s="48"/>
      <c r="AO66" s="48"/>
      <c r="AP66" s="48"/>
      <c r="AQ66" s="48"/>
      <c r="AR66" s="48"/>
      <c r="AS66" s="48"/>
      <c r="AT66" s="48"/>
      <c r="AU66" s="48"/>
      <c r="AV66" s="48"/>
      <c r="AW66" s="48"/>
    </row>
    <row r="67" spans="1:49" ht="15">
      <c r="A67" s="198" t="s">
        <v>212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207">
        <f>Z15</f>
        <v>0</v>
      </c>
      <c r="T67" s="207"/>
      <c r="U67" s="207"/>
      <c r="V67" s="207"/>
      <c r="W67" s="207"/>
      <c r="X67" s="207"/>
      <c r="Y67" s="207"/>
      <c r="Z67" s="207"/>
      <c r="AA67" s="32" t="s">
        <v>213</v>
      </c>
      <c r="AB67" s="213">
        <f>O15</f>
        <v>0</v>
      </c>
      <c r="AC67" s="214"/>
      <c r="AD67" s="214"/>
      <c r="AE67" s="214"/>
      <c r="AF67" s="214"/>
      <c r="AG67" s="214"/>
      <c r="AH67" s="214"/>
      <c r="AI67" s="39"/>
      <c r="AJ67" s="39"/>
      <c r="AK67" s="39"/>
      <c r="AL67" s="40"/>
      <c r="AM67" s="34"/>
      <c r="AN67" s="48"/>
      <c r="AO67" s="48"/>
      <c r="AP67" s="48"/>
      <c r="AQ67" s="48"/>
      <c r="AR67" s="48"/>
      <c r="AS67" s="48"/>
      <c r="AT67" s="48"/>
      <c r="AU67" s="48"/>
      <c r="AV67" s="48"/>
      <c r="AW67" s="48"/>
    </row>
    <row r="68" spans="1:49" ht="4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3"/>
      <c r="T68" s="33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4"/>
      <c r="AN68" s="48"/>
      <c r="AO68" s="48"/>
      <c r="AP68" s="48"/>
      <c r="AQ68" s="48"/>
      <c r="AR68" s="48"/>
      <c r="AS68" s="48"/>
      <c r="AT68" s="48"/>
      <c r="AU68" s="48"/>
      <c r="AV68" s="48"/>
      <c r="AW68" s="48"/>
    </row>
    <row r="69" spans="1:49" ht="54" customHeight="1">
      <c r="A69" s="139" t="s">
        <v>214</v>
      </c>
      <c r="B69" s="140"/>
      <c r="C69" s="141"/>
      <c r="D69" s="163" t="s">
        <v>215</v>
      </c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5"/>
      <c r="X69" s="175" t="s">
        <v>216</v>
      </c>
      <c r="Y69" s="176"/>
      <c r="Z69" s="177"/>
      <c r="AA69" s="175" t="s">
        <v>217</v>
      </c>
      <c r="AB69" s="176"/>
      <c r="AC69" s="177"/>
      <c r="AD69" s="175" t="s">
        <v>218</v>
      </c>
      <c r="AE69" s="176"/>
      <c r="AF69" s="177"/>
      <c r="AG69" s="175" t="s">
        <v>219</v>
      </c>
      <c r="AH69" s="176"/>
      <c r="AI69" s="177"/>
      <c r="AJ69" s="175" t="s">
        <v>220</v>
      </c>
      <c r="AK69" s="176"/>
      <c r="AL69" s="177"/>
      <c r="AM69" s="34"/>
      <c r="AN69" s="48"/>
      <c r="AO69" s="48"/>
      <c r="AP69" s="48"/>
      <c r="AQ69" s="48"/>
      <c r="AR69" s="48"/>
      <c r="AS69" s="48"/>
      <c r="AT69" s="48"/>
      <c r="AU69" s="48"/>
      <c r="AV69" s="48"/>
      <c r="AW69" s="48"/>
    </row>
    <row r="70" spans="1:49" s="40" customFormat="1" ht="42.75" customHeight="1">
      <c r="A70" s="166" t="s">
        <v>287</v>
      </c>
      <c r="B70" s="167"/>
      <c r="C70" s="167"/>
      <c r="D70" s="172" t="s">
        <v>286</v>
      </c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4"/>
      <c r="X70" s="169">
        <v>0</v>
      </c>
      <c r="Y70" s="170"/>
      <c r="Z70" s="171"/>
      <c r="AA70" s="160">
        <v>378.51</v>
      </c>
      <c r="AB70" s="161"/>
      <c r="AC70" s="162"/>
      <c r="AD70" s="160">
        <f>X70*AA70</f>
        <v>0</v>
      </c>
      <c r="AE70" s="161"/>
      <c r="AF70" s="162"/>
      <c r="AG70" s="160">
        <f>ROUND(AD70*0.2,2)</f>
        <v>0</v>
      </c>
      <c r="AH70" s="161"/>
      <c r="AI70" s="162"/>
      <c r="AJ70" s="160">
        <f>AD70+AG70</f>
        <v>0</v>
      </c>
      <c r="AK70" s="161"/>
      <c r="AL70" s="162"/>
      <c r="AM70" s="34"/>
      <c r="AN70" s="18"/>
      <c r="AO70" s="18"/>
      <c r="AP70" s="18"/>
      <c r="AQ70" s="18"/>
      <c r="AR70" s="18"/>
      <c r="AS70" s="18"/>
      <c r="AT70" s="18"/>
      <c r="AU70" s="18"/>
      <c r="AV70" s="18"/>
      <c r="AW70" s="18"/>
    </row>
    <row r="71" spans="1:49" s="40" customFormat="1" ht="24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3"/>
      <c r="T71" s="32"/>
      <c r="U71" s="32"/>
      <c r="V71" s="36"/>
      <c r="W71" s="32"/>
      <c r="X71" s="41" t="s">
        <v>221</v>
      </c>
      <c r="Y71" s="32"/>
      <c r="Z71" s="32"/>
      <c r="AA71" s="42"/>
      <c r="AB71" s="42"/>
      <c r="AC71" s="42"/>
      <c r="AD71" s="122">
        <f>SUMIF(AD70:AF70,"&gt;0",AD70:AF70)</f>
        <v>0</v>
      </c>
      <c r="AE71" s="123"/>
      <c r="AF71" s="124"/>
      <c r="AG71" s="122">
        <f>SUMIF(AG70:AI70,"&gt;0",AG70:AI70)</f>
        <v>0</v>
      </c>
      <c r="AH71" s="123"/>
      <c r="AI71" s="124"/>
      <c r="AJ71" s="122">
        <f>SUMIF(AJ70:AL70,"&gt;0",AJ70:AL70)</f>
        <v>0</v>
      </c>
      <c r="AK71" s="123"/>
      <c r="AL71" s="124"/>
      <c r="AM71" s="34"/>
      <c r="AN71" s="18"/>
      <c r="AO71" s="18"/>
      <c r="AP71" s="18"/>
      <c r="AQ71" s="18"/>
      <c r="AR71" s="18"/>
      <c r="AS71" s="18"/>
      <c r="AT71" s="18"/>
      <c r="AU71" s="18"/>
      <c r="AV71" s="18"/>
      <c r="AW71" s="18"/>
    </row>
    <row r="72" spans="1:49" s="40" customFormat="1" ht="4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3"/>
      <c r="T72" s="33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4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spans="1:49" s="40" customFormat="1" ht="20.25" customHeight="1">
      <c r="A73" s="115" t="s">
        <v>222</v>
      </c>
      <c r="B73" s="115"/>
      <c r="C73" s="115"/>
      <c r="D73" s="115"/>
      <c r="E73" s="115"/>
      <c r="F73" s="115"/>
      <c r="G73" s="115"/>
      <c r="H73" s="125" t="str">
        <f>SUBSTITUTE(PROPER(INDEX(n_4,MID(TEXT(AJ71,n0),1,1)+1)&amp;INDEX(n0x,MID(TEXT(AJ71,n0),2,1)+1,MID(TEXT(AJ71,n0),3,1)+1)&amp;IF(-MID(TEXT(AJ71,n0),1,3),"миллиард"&amp;VLOOKUP(MID(TEXT(AJ71,n0),3,1)*AND(MID(TEXT(AJ71,n0),2,1)-1),мил,2),"")&amp;INDEX(n_4,MID(TEXT(AJ71,n0),4,1)+1)&amp;INDEX(n0x,MID(TEXT(AJ71,n0),5,1)+1,MID(TEXT(AJ71,n0),6,1)+1)&amp;IF(-MID(TEXT(AJ71,n0),4,3),"миллион"&amp;VLOOKUP(MID(TEXT(AJ71,n0),6,1)*AND(MID(TEXT(AJ71,n0),5,1)-1),мил,2),"")&amp;INDEX(n_4,MID(TEXT(AJ71,n0),7,1)+1)&amp;INDEX(n1x,MID(TEXT(AJ71,n0),8,1)+1,MID(TEXT(AJ71,n0),9,1)+1)&amp;IF(-MID(TEXT(AJ71,n0),7,3),VLOOKUP(MID(TEXT(AJ71,n0),9,1)*AND(MID(TEXT(AJ71,n0),8,1)-1),тыс,2),"")&amp;INDEX(n_4,MID(TEXT(AJ71,n0),10,1)+1)&amp;INDEX(n0x,MID(TEXT(AJ71,n0),11,1)+1,MID(TEXT(AJ71,n0),12,1)+1)),"z"," ")&amp;IF(TRUNC(TEXT(AJ71,n0)),"","Ноль ")&amp;"рубл"&amp;VLOOKUP(MOD(MAX(MOD(MID(TEXT(AJ71,n0),11,2)-11,100),9),10),{0,"ь ";1,"я ";4,"ей "},2)&amp;RIGHT(TEXT(AJ71,n0),2)&amp;" копе"&amp;VLOOKUP(MOD(MAX(MOD(RIGHT(TEXT(AJ71,n0),2)-11,100),9),10),{0,"йка";1,"йки";4,"ек"},2)</f>
        <v>Ноль рублей 00 копеек</v>
      </c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34"/>
      <c r="AN73" s="18"/>
      <c r="AO73" s="18"/>
      <c r="AP73" s="18"/>
      <c r="AQ73" s="18"/>
      <c r="AR73" s="18"/>
      <c r="AS73" s="18"/>
      <c r="AT73" s="18"/>
      <c r="AU73" s="18"/>
      <c r="AV73" s="18"/>
      <c r="AW73" s="18"/>
    </row>
    <row r="74" spans="1:49" s="40" customFormat="1" ht="28.5" customHeight="1">
      <c r="A74" s="115" t="s">
        <v>223</v>
      </c>
      <c r="B74" s="115"/>
      <c r="C74" s="115"/>
      <c r="D74" s="115"/>
      <c r="E74" s="115"/>
      <c r="F74" s="115"/>
      <c r="G74" s="115"/>
      <c r="H74" s="114" t="str">
        <f>SUBSTITUTE(PROPER(INDEX(n_4,MID(TEXT(AG71,n0),1,1)+1)&amp;INDEX(n0x,MID(TEXT(AG71,n0),2,1)+1,MID(TEXT(AG71,n0),3,1)+1)&amp;IF(-MID(TEXT(AG71,n0),1,3),"миллиард"&amp;VLOOKUP(MID(TEXT(AG71,n0),3,1)*AND(MID(TEXT(AG71,n0),2,1)-1),мил,2),"")&amp;INDEX(n_4,MID(TEXT(AG71,n0),4,1)+1)&amp;INDEX(n0x,MID(TEXT(AG71,n0),5,1)+1,MID(TEXT(AG71,n0),6,1)+1)&amp;IF(-MID(TEXT(AG71,n0),4,3),"миллион"&amp;VLOOKUP(MID(TEXT(AG71,n0),6,1)*AND(MID(TEXT(AG71,n0),5,1)-1),мил,2),"")&amp;INDEX(n_4,MID(TEXT(AG71,n0),7,1)+1)&amp;INDEX(n1x,MID(TEXT(AG71,n0),8,1)+1,MID(TEXT(AG71,n0),9,1)+1)&amp;IF(-MID(TEXT(AG71,n0),7,3),VLOOKUP(MID(TEXT(AG71,n0),9,1)*AND(MID(TEXT(AG71,n0),8,1)-1),тыс,2),"")&amp;INDEX(n_4,MID(TEXT(AG71,n0),10,1)+1)&amp;INDEX(n0x,MID(TEXT(AG71,n0),11,1)+1,MID(TEXT(AG71,n0),12,1)+1)),"z"," ")&amp;IF(TRUNC(TEXT(AG71,n0)),"","Ноль ")&amp;"рубл"&amp;VLOOKUP(MOD(MAX(MOD(MID(TEXT(AG71,n0),11,2)-11,100),9),10),{0,"ь ";1,"я ";4,"ей "},2)&amp;RIGHT(TEXT(AG71,n0),2)&amp;" копе"&amp;VLOOKUP(MOD(MAX(MOD(RIGHT(TEXT(AG71,n0),2)-11,100),9),10),{0,"йка";1,"йки";4,"ек"},2)</f>
        <v>Ноль рублей 00 копеек</v>
      </c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34"/>
      <c r="AN74" s="18"/>
      <c r="AO74" s="18"/>
      <c r="AP74" s="18"/>
      <c r="AQ74" s="18"/>
      <c r="AR74" s="18"/>
      <c r="AS74" s="18"/>
      <c r="AT74" s="18"/>
      <c r="AU74" s="18"/>
      <c r="AV74" s="18"/>
      <c r="AW74" s="18"/>
    </row>
    <row r="75" spans="1:49" s="40" customFormat="1" ht="8.2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3"/>
      <c r="T75" s="33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4"/>
      <c r="AN75" s="18"/>
      <c r="AO75" s="18"/>
      <c r="AP75" s="18"/>
      <c r="AQ75" s="18"/>
      <c r="AR75" s="18"/>
      <c r="AS75" s="18"/>
      <c r="AT75" s="18"/>
      <c r="AU75" s="18"/>
      <c r="AV75" s="18"/>
      <c r="AW75" s="18"/>
    </row>
    <row r="76" spans="1:49" s="40" customFormat="1" ht="18.75" customHeight="1">
      <c r="A76" s="158" t="s">
        <v>224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8"/>
      <c r="AO76" s="18"/>
      <c r="AP76" s="18"/>
      <c r="AQ76" s="18"/>
      <c r="AR76" s="18"/>
      <c r="AS76" s="18"/>
      <c r="AT76" s="18"/>
      <c r="AU76" s="18"/>
      <c r="AV76" s="18"/>
      <c r="AW76" s="18"/>
    </row>
    <row r="77" spans="1:49" s="40" customFormat="1" ht="15" customHeight="1">
      <c r="A77" s="158" t="s">
        <v>225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45"/>
      <c r="AN77" s="18"/>
      <c r="AO77" s="18"/>
      <c r="AP77" s="18"/>
      <c r="AQ77" s="18"/>
      <c r="AR77" s="18"/>
      <c r="AS77" s="18"/>
      <c r="AT77" s="18"/>
      <c r="AU77" s="18"/>
      <c r="AV77" s="18"/>
      <c r="AW77" s="18"/>
    </row>
    <row r="78" spans="1:49" s="40" customFormat="1" ht="22.5" customHeight="1">
      <c r="A78" s="158" t="s">
        <v>226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45"/>
      <c r="AN78" s="18"/>
      <c r="AO78" s="18"/>
      <c r="AP78" s="18"/>
      <c r="AQ78" s="18"/>
      <c r="AR78" s="18"/>
      <c r="AS78" s="18"/>
      <c r="AT78" s="18"/>
      <c r="AU78" s="18"/>
      <c r="AV78" s="18"/>
      <c r="AW78" s="18"/>
    </row>
    <row r="79" spans="1:49" s="40" customFormat="1" ht="10.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33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4"/>
      <c r="AN79" s="18"/>
      <c r="AO79" s="18"/>
      <c r="AP79" s="18"/>
      <c r="AQ79" s="18"/>
      <c r="AR79" s="18"/>
      <c r="AS79" s="18"/>
      <c r="AT79" s="18"/>
      <c r="AU79" s="18"/>
      <c r="AV79" s="18"/>
      <c r="AW79" s="18"/>
    </row>
    <row r="80" spans="1:49" s="40" customFormat="1" ht="78" customHeight="1">
      <c r="A80" s="116" t="str">
        <f>VLOOKUP($W$6,$BA$2:$BC$45,3,0)</f>
        <v>Начальник Брестского областного 
управления Госпромнадзора
___________________________ И.Г.Калишук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2"/>
      <c r="AG80" s="32"/>
      <c r="AH80" s="32"/>
      <c r="AI80" s="32"/>
      <c r="AJ80" s="32"/>
      <c r="AK80" s="32"/>
      <c r="AL80" s="32"/>
      <c r="AM80" s="34"/>
      <c r="AN80" s="18"/>
      <c r="AO80" s="18"/>
      <c r="AP80" s="18"/>
      <c r="AQ80" s="18"/>
      <c r="AR80" s="18"/>
      <c r="AS80" s="18"/>
      <c r="AT80" s="18"/>
      <c r="AU80" s="18"/>
      <c r="AV80" s="18"/>
      <c r="AW80" s="18"/>
    </row>
    <row r="81" spans="1:49" s="40" customFormat="1" ht="15.75" customHeight="1">
      <c r="A81" s="34" t="s">
        <v>227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15"/>
      <c r="AG81" s="115"/>
      <c r="AH81" s="115"/>
      <c r="AI81" s="115"/>
      <c r="AJ81" s="115"/>
      <c r="AK81" s="115"/>
      <c r="AL81" s="115"/>
      <c r="AM81" s="34"/>
      <c r="AN81" s="18"/>
      <c r="AO81" s="18"/>
      <c r="AP81" s="18"/>
      <c r="AQ81" s="18"/>
      <c r="AR81" s="18"/>
      <c r="AS81" s="18"/>
      <c r="AT81" s="18"/>
      <c r="AU81" s="18"/>
      <c r="AV81" s="18"/>
      <c r="AW81" s="18"/>
    </row>
    <row r="82" spans="1:49" s="40" customFormat="1" ht="21.75" customHeight="1">
      <c r="A82" s="34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2"/>
      <c r="AG82" s="62"/>
      <c r="AH82" s="62"/>
      <c r="AI82" s="62"/>
      <c r="AJ82" s="62"/>
      <c r="AK82" s="62"/>
      <c r="AL82" s="62"/>
      <c r="AM82" s="34"/>
      <c r="AN82" s="18"/>
      <c r="AO82" s="18"/>
      <c r="AP82" s="18"/>
      <c r="AQ82" s="18"/>
      <c r="AR82" s="18"/>
      <c r="AS82" s="18"/>
      <c r="AT82" s="18"/>
      <c r="AU82" s="18"/>
      <c r="AV82" s="18"/>
      <c r="AW82" s="18"/>
    </row>
    <row r="83" spans="1:49" s="40" customFormat="1" ht="17.25" customHeight="1">
      <c r="A83" s="154" t="s">
        <v>228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32"/>
      <c r="M83" s="32"/>
      <c r="N83" s="32"/>
      <c r="O83" s="32"/>
      <c r="P83" s="32"/>
      <c r="Q83" s="32"/>
      <c r="R83" s="154" t="s">
        <v>210</v>
      </c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34"/>
      <c r="AN83" s="18"/>
      <c r="AO83" s="18"/>
      <c r="AP83" s="18"/>
      <c r="AQ83" s="18"/>
      <c r="AR83" s="18"/>
      <c r="AS83" s="18"/>
      <c r="AT83" s="18"/>
      <c r="AU83" s="18"/>
      <c r="AV83" s="18"/>
      <c r="AW83" s="18"/>
    </row>
    <row r="84" spans="1:49" s="40" customFormat="1" ht="31.5" customHeight="1">
      <c r="A84" s="155" t="str">
        <f>A55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32"/>
      <c r="P84" s="32"/>
      <c r="Q84" s="32"/>
      <c r="R84" s="156" t="str">
        <f>I63</f>
        <v>Указать наименование организации, заключившей долгосрочный договор (вместо данного текста)</v>
      </c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34"/>
      <c r="AN84" s="18"/>
      <c r="AO84" s="18"/>
      <c r="AP84" s="18"/>
      <c r="AQ84" s="18"/>
      <c r="AR84" s="18"/>
      <c r="AS84" s="18"/>
      <c r="AT84" s="18"/>
      <c r="AU84" s="18"/>
      <c r="AV84" s="18"/>
      <c r="AW84" s="18"/>
    </row>
    <row r="85" spans="1:49" s="40" customFormat="1" ht="15.75" customHeight="1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32"/>
      <c r="P85" s="32"/>
      <c r="Q85" s="32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34"/>
      <c r="AN85" s="18"/>
      <c r="AO85" s="18"/>
      <c r="AP85" s="18"/>
      <c r="AQ85" s="18"/>
      <c r="AR85" s="18"/>
      <c r="AS85" s="18"/>
      <c r="AT85" s="18"/>
      <c r="AU85" s="18"/>
      <c r="AV85" s="18"/>
      <c r="AW85" s="18"/>
    </row>
    <row r="86" spans="1:49" s="40" customFormat="1" ht="15" customHeight="1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32"/>
      <c r="P86" s="32"/>
      <c r="Q86" s="32"/>
      <c r="R86" s="65" t="s">
        <v>229</v>
      </c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18"/>
      <c r="AO86" s="18"/>
      <c r="AP86" s="18"/>
      <c r="AQ86" s="18"/>
      <c r="AR86" s="18"/>
      <c r="AS86" s="18"/>
      <c r="AT86" s="18"/>
      <c r="AU86" s="18"/>
      <c r="AV86" s="18"/>
      <c r="AW86" s="18"/>
    </row>
    <row r="87" spans="1:49" s="40" customFormat="1" ht="36" customHeight="1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32"/>
      <c r="P87" s="32"/>
      <c r="Q87" s="32"/>
      <c r="R87" s="157">
        <f>I64</f>
        <v>0</v>
      </c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34"/>
      <c r="AN87" s="18"/>
      <c r="AO87" s="18"/>
      <c r="AP87" s="18"/>
      <c r="AQ87" s="18"/>
      <c r="AR87" s="18"/>
      <c r="AS87" s="18"/>
      <c r="AT87" s="18"/>
      <c r="AU87" s="18"/>
      <c r="AV87" s="18"/>
      <c r="AW87" s="18"/>
    </row>
    <row r="88" spans="1:49" s="40" customFormat="1" ht="22.5" customHeight="1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32"/>
      <c r="P88" s="32"/>
      <c r="Q88" s="32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34"/>
      <c r="AN88" s="18"/>
      <c r="AO88" s="18"/>
      <c r="AP88" s="18"/>
      <c r="AQ88" s="18"/>
      <c r="AR88" s="18"/>
      <c r="AS88" s="18"/>
      <c r="AT88" s="18"/>
      <c r="AU88" s="18"/>
      <c r="AV88" s="18"/>
      <c r="AW88" s="18"/>
    </row>
    <row r="89" spans="1:49" s="40" customFormat="1" ht="15.75" customHeight="1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32"/>
      <c r="P89" s="32"/>
      <c r="Q89" s="32"/>
      <c r="R89" s="157" t="s">
        <v>230</v>
      </c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34"/>
      <c r="AN89" s="18"/>
      <c r="AO89" s="18"/>
      <c r="AP89" s="18"/>
      <c r="AQ89" s="18"/>
      <c r="AR89" s="18"/>
      <c r="AS89" s="18"/>
      <c r="AT89" s="18"/>
      <c r="AU89" s="18"/>
      <c r="AV89" s="18"/>
      <c r="AW89" s="18"/>
    </row>
    <row r="90" spans="1:49" s="40" customFormat="1" ht="21" customHeight="1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32"/>
      <c r="P90" s="32"/>
      <c r="Q90" s="32"/>
      <c r="R90" s="157">
        <f>I65</f>
        <v>0</v>
      </c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8"/>
      <c r="AO90" s="18"/>
      <c r="AP90" s="18"/>
      <c r="AQ90" s="18"/>
      <c r="AR90" s="18"/>
      <c r="AS90" s="18"/>
      <c r="AT90" s="18"/>
      <c r="AU90" s="18"/>
      <c r="AV90" s="18"/>
      <c r="AW90" s="18"/>
    </row>
    <row r="91" spans="1:49" s="40" customFormat="1" ht="7.5" customHeight="1">
      <c r="A91" s="155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32"/>
      <c r="P91" s="32"/>
      <c r="Q91" s="32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8"/>
      <c r="AO91" s="18"/>
      <c r="AP91" s="18"/>
      <c r="AQ91" s="18"/>
      <c r="AR91" s="18"/>
      <c r="AS91" s="18"/>
      <c r="AT91" s="18"/>
      <c r="AU91" s="18"/>
      <c r="AV91" s="18"/>
      <c r="AW91" s="18"/>
    </row>
    <row r="92" spans="1:49" s="40" customFormat="1" ht="9.75" customHeight="1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32"/>
      <c r="P92" s="32"/>
      <c r="Q92" s="32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1:49" s="40" customFormat="1" ht="45" customHeight="1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32"/>
      <c r="P93" s="32"/>
      <c r="Q93" s="32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8"/>
      <c r="AO93" s="18"/>
      <c r="AP93" s="18"/>
      <c r="AQ93" s="18"/>
      <c r="AR93" s="18"/>
      <c r="AS93" s="18"/>
      <c r="AT93" s="18"/>
      <c r="AU93" s="18"/>
      <c r="AV93" s="18"/>
      <c r="AW93" s="18"/>
    </row>
    <row r="94" spans="1:49" s="40" customFormat="1" ht="21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121" t="s">
        <v>231</v>
      </c>
      <c r="O94" s="121"/>
      <c r="P94" s="121"/>
      <c r="Q94" s="121"/>
      <c r="R94" s="121"/>
      <c r="S94" s="148">
        <f>AE54</f>
        <v>0</v>
      </c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61"/>
      <c r="AF94" s="32"/>
      <c r="AG94" s="32"/>
      <c r="AH94" s="32"/>
      <c r="AI94" s="32"/>
      <c r="AJ94" s="32"/>
      <c r="AK94" s="32"/>
      <c r="AL94" s="32"/>
      <c r="AM94" s="34"/>
      <c r="AN94" s="18"/>
      <c r="AO94" s="18"/>
      <c r="AP94" s="18"/>
      <c r="AQ94" s="18"/>
      <c r="AR94" s="18"/>
      <c r="AS94" s="18"/>
      <c r="AT94" s="18"/>
      <c r="AU94" s="18"/>
      <c r="AV94" s="18"/>
      <c r="AW94" s="18"/>
    </row>
    <row r="95" spans="1:49" s="40" customFormat="1" ht="13.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4"/>
      <c r="N95" s="36" t="s">
        <v>232</v>
      </c>
      <c r="O95" s="32"/>
      <c r="P95" s="32"/>
      <c r="Q95" s="32"/>
      <c r="R95" s="32"/>
      <c r="S95" s="33"/>
      <c r="T95" s="33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4"/>
      <c r="AN95" s="18"/>
      <c r="AO95" s="18"/>
      <c r="AP95" s="18"/>
      <c r="AQ95" s="18"/>
      <c r="AR95" s="18"/>
      <c r="AS95" s="18"/>
      <c r="AT95" s="18"/>
      <c r="AU95" s="18"/>
      <c r="AV95" s="18"/>
      <c r="AW95" s="18"/>
    </row>
    <row r="96" spans="1:49" s="40" customFormat="1" ht="15" customHeight="1">
      <c r="A96" s="66"/>
      <c r="B96" s="149" t="s">
        <v>233</v>
      </c>
      <c r="C96" s="149"/>
      <c r="D96" s="149"/>
      <c r="E96" s="149"/>
      <c r="F96" s="149"/>
      <c r="G96" s="149"/>
      <c r="H96" s="149"/>
      <c r="I96" s="149"/>
      <c r="J96" s="149"/>
      <c r="K96" s="149"/>
      <c r="L96" s="150">
        <f>AB67</f>
        <v>0</v>
      </c>
      <c r="M96" s="150"/>
      <c r="N96" s="150"/>
      <c r="O96" s="150"/>
      <c r="P96" s="150"/>
      <c r="Q96" s="150"/>
      <c r="R96" s="150"/>
      <c r="S96" s="150"/>
      <c r="T96" s="150"/>
      <c r="U96" s="32" t="s">
        <v>162</v>
      </c>
      <c r="V96" s="32"/>
      <c r="W96" s="151">
        <f>S67</f>
        <v>0</v>
      </c>
      <c r="X96" s="151"/>
      <c r="Y96" s="151"/>
      <c r="Z96" s="151"/>
      <c r="AA96" s="151"/>
      <c r="AB96" s="151"/>
      <c r="AC96" s="151"/>
      <c r="AD96" s="151"/>
      <c r="AE96" s="32"/>
      <c r="AF96" s="32"/>
      <c r="AG96" s="32"/>
      <c r="AH96" s="32"/>
      <c r="AI96" s="32"/>
      <c r="AJ96" s="32"/>
      <c r="AK96" s="32"/>
      <c r="AL96" s="32"/>
      <c r="AM96" s="34"/>
      <c r="AN96" s="18"/>
      <c r="AO96" s="18"/>
      <c r="AP96" s="18"/>
      <c r="AQ96" s="18"/>
      <c r="AR96" s="18"/>
      <c r="AS96" s="18"/>
      <c r="AT96" s="18"/>
      <c r="AU96" s="18"/>
      <c r="AV96" s="18"/>
      <c r="AW96" s="18"/>
    </row>
    <row r="97" spans="1:49" s="40" customFormat="1" ht="21.75" customHeight="1">
      <c r="A97" s="36" t="s">
        <v>234</v>
      </c>
      <c r="B97" s="152"/>
      <c r="C97" s="152"/>
      <c r="D97" s="36" t="s">
        <v>234</v>
      </c>
      <c r="E97" s="153"/>
      <c r="F97" s="153"/>
      <c r="G97" s="153"/>
      <c r="H97" s="153"/>
      <c r="I97" s="153"/>
      <c r="J97" s="153"/>
      <c r="K97" s="153"/>
      <c r="L97" s="67" t="s">
        <v>209</v>
      </c>
      <c r="M97" s="32"/>
      <c r="N97" s="32"/>
      <c r="O97" s="68"/>
      <c r="P97" s="68"/>
      <c r="Q97" s="68"/>
      <c r="R97" s="68"/>
      <c r="S97" s="68"/>
      <c r="T97" s="68"/>
      <c r="U97" s="32"/>
      <c r="V97" s="32"/>
      <c r="W97" s="69"/>
      <c r="X97" s="69"/>
      <c r="Y97" s="69"/>
      <c r="Z97" s="69"/>
      <c r="AA97" s="69"/>
      <c r="AB97" s="69"/>
      <c r="AC97" s="69"/>
      <c r="AD97" s="32"/>
      <c r="AE97" s="32"/>
      <c r="AF97" s="32"/>
      <c r="AG97" s="32"/>
      <c r="AH97" s="32"/>
      <c r="AI97" s="32"/>
      <c r="AJ97" s="32"/>
      <c r="AK97" s="32"/>
      <c r="AL97" s="32"/>
      <c r="AM97" s="34"/>
      <c r="AN97" s="18"/>
      <c r="AO97" s="18"/>
      <c r="AP97" s="18"/>
      <c r="AQ97" s="18"/>
      <c r="AR97" s="18"/>
      <c r="AS97" s="18"/>
      <c r="AT97" s="18"/>
      <c r="AU97" s="18"/>
      <c r="AV97" s="18"/>
      <c r="AW97" s="18"/>
    </row>
    <row r="98" spans="1:49" s="40" customFormat="1" ht="17.25" customHeight="1">
      <c r="A98" s="138" t="s">
        <v>235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34"/>
      <c r="AN98" s="18"/>
      <c r="AO98" s="18"/>
      <c r="AP98" s="18"/>
      <c r="AQ98" s="18"/>
      <c r="AR98" s="18"/>
      <c r="AS98" s="18"/>
      <c r="AT98" s="18"/>
      <c r="AU98" s="18"/>
      <c r="AV98" s="18"/>
      <c r="AW98" s="18"/>
    </row>
    <row r="99" spans="1:49" s="40" customFormat="1" ht="4.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3"/>
      <c r="T99" s="33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4"/>
      <c r="AN99" s="18"/>
      <c r="AO99" s="18"/>
      <c r="AP99" s="18"/>
      <c r="AQ99" s="18"/>
      <c r="AR99" s="18"/>
      <c r="AS99" s="18"/>
      <c r="AT99" s="18"/>
      <c r="AU99" s="18"/>
      <c r="AV99" s="18"/>
      <c r="AW99" s="18"/>
    </row>
    <row r="100" spans="1:49" s="40" customFormat="1" ht="49.5" customHeight="1">
      <c r="A100" s="139" t="s">
        <v>214</v>
      </c>
      <c r="B100" s="140"/>
      <c r="C100" s="141"/>
      <c r="D100" s="142" t="s">
        <v>215</v>
      </c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5" t="s">
        <v>216</v>
      </c>
      <c r="Y100" s="146"/>
      <c r="Z100" s="147"/>
      <c r="AA100" s="145" t="s">
        <v>217</v>
      </c>
      <c r="AB100" s="146"/>
      <c r="AC100" s="147"/>
      <c r="AD100" s="145" t="s">
        <v>218</v>
      </c>
      <c r="AE100" s="146"/>
      <c r="AF100" s="147"/>
      <c r="AG100" s="145" t="s">
        <v>219</v>
      </c>
      <c r="AH100" s="146"/>
      <c r="AI100" s="147"/>
      <c r="AJ100" s="145" t="s">
        <v>220</v>
      </c>
      <c r="AK100" s="146"/>
      <c r="AL100" s="147"/>
      <c r="AM100" s="34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</row>
    <row r="101" spans="1:49" s="40" customFormat="1" ht="40.5" customHeight="1">
      <c r="A101" s="129" t="str">
        <f>A70</f>
        <v>8.3.</v>
      </c>
      <c r="B101" s="130"/>
      <c r="C101" s="131"/>
      <c r="D101" s="132" t="str">
        <f>D70</f>
        <v>Идентификация опасного производственного объекта (за 1 опасный производственный объект)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4"/>
      <c r="X101" s="135">
        <f>X70</f>
        <v>0</v>
      </c>
      <c r="Y101" s="136"/>
      <c r="Z101" s="137"/>
      <c r="AA101" s="126">
        <f>AA70</f>
        <v>378.51</v>
      </c>
      <c r="AB101" s="127"/>
      <c r="AC101" s="128"/>
      <c r="AD101" s="126">
        <f>AD70</f>
        <v>0</v>
      </c>
      <c r="AE101" s="127"/>
      <c r="AF101" s="128"/>
      <c r="AG101" s="126">
        <f>AG70</f>
        <v>0</v>
      </c>
      <c r="AH101" s="127"/>
      <c r="AI101" s="128"/>
      <c r="AJ101" s="126">
        <f>AJ70</f>
        <v>0</v>
      </c>
      <c r="AK101" s="127"/>
      <c r="AL101" s="128"/>
      <c r="AM101" s="34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49" s="40" customFormat="1" ht="21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3"/>
      <c r="T102" s="32"/>
      <c r="U102" s="32"/>
      <c r="V102" s="32"/>
      <c r="W102" s="32"/>
      <c r="X102" s="41" t="s">
        <v>221</v>
      </c>
      <c r="Y102" s="32"/>
      <c r="Z102" s="32"/>
      <c r="AA102" s="42"/>
      <c r="AB102" s="42"/>
      <c r="AC102" s="42"/>
      <c r="AD102" s="122">
        <f>SUMIF(AD101:AF101,"&gt;0",AD101:AF101)</f>
        <v>0</v>
      </c>
      <c r="AE102" s="123"/>
      <c r="AF102" s="124"/>
      <c r="AG102" s="122">
        <f>SUMIF(AG101:AI101,"&gt;0",AG101:AI101)</f>
        <v>0</v>
      </c>
      <c r="AH102" s="123"/>
      <c r="AI102" s="124"/>
      <c r="AJ102" s="122">
        <f>SUMIF(AJ101:AL101,"&gt;0",AJ101:AL101)</f>
        <v>0</v>
      </c>
      <c r="AK102" s="123"/>
      <c r="AL102" s="124"/>
      <c r="AM102" s="34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</row>
    <row r="103" spans="1:49" s="40" customFormat="1" ht="24.75" customHeight="1">
      <c r="A103" s="115" t="s">
        <v>236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34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</row>
    <row r="104" spans="1:49" s="40" customFormat="1" ht="15">
      <c r="A104" s="115" t="s">
        <v>237</v>
      </c>
      <c r="B104" s="115"/>
      <c r="C104" s="115"/>
      <c r="D104" s="115"/>
      <c r="E104" s="115"/>
      <c r="F104" s="115"/>
      <c r="G104" s="115"/>
      <c r="H104" s="125" t="str">
        <f>SUBSTITUTE(PROPER(INDEX(n_4,MID(TEXT(AJ102,n0),1,1)+1)&amp;INDEX(n0x,MID(TEXT(AJ102,n0),2,1)+1,MID(TEXT(AJ102,n0),3,1)+1)&amp;IF(-MID(TEXT(AJ102,n0),1,3),"миллиард"&amp;VLOOKUP(MID(TEXT(AJ102,n0),3,1)*AND(MID(TEXT(AJ102,n0),2,1)-1),мил,2),"")&amp;INDEX(n_4,MID(TEXT(AJ102,n0),4,1)+1)&amp;INDEX(n0x,MID(TEXT(AJ102,n0),5,1)+1,MID(TEXT(AJ102,n0),6,1)+1)&amp;IF(-MID(TEXT(AJ102,n0),4,3),"миллион"&amp;VLOOKUP(MID(TEXT(AJ102,n0),6,1)*AND(MID(TEXT(AJ102,n0),5,1)-1),мил,2),"")&amp;INDEX(n_4,MID(TEXT(AJ102,n0),7,1)+1)&amp;INDEX(n1x,MID(TEXT(AJ102,n0),8,1)+1,MID(TEXT(AJ102,n0),9,1)+1)&amp;IF(-MID(TEXT(AJ102,n0),7,3),VLOOKUP(MID(TEXT(AJ102,n0),9,1)*AND(MID(TEXT(AJ102,n0),8,1)-1),тыс,2),"")&amp;INDEX(n_4,MID(TEXT(AJ102,n0),10,1)+1)&amp;INDEX(n0x,MID(TEXT(AJ102,n0),11,1)+1,MID(TEXT(AJ102,n0),12,1)+1)),"z"," ")&amp;IF(TRUNC(TEXT(AJ102,n0)),"","Ноль ")&amp;"рубл"&amp;VLOOKUP(MOD(MAX(MOD(MID(TEXT(AJ102,n0),11,2)-11,100),9),10),{0,"ь ";1,"я ";4,"ей "},2)&amp;RIGHT(TEXT(AJ102,n0),2)&amp;" копе"&amp;VLOOKUP(MOD(MAX(MOD(RIGHT(TEXT(AJ102,n0),2)-11,100),9),10),{0,"йка";1,"йки";4,"ек"},2)</f>
        <v>Ноль рублей 00 копеек</v>
      </c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34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</row>
    <row r="105" spans="1:49" s="40" customFormat="1" ht="15">
      <c r="A105" s="32" t="s">
        <v>223</v>
      </c>
      <c r="B105" s="32"/>
      <c r="C105" s="32"/>
      <c r="D105" s="32"/>
      <c r="E105" s="32"/>
      <c r="F105" s="32"/>
      <c r="G105" s="32"/>
      <c r="H105" s="114" t="str">
        <f>SUBSTITUTE(PROPER(INDEX(n_4,MID(TEXT(AG102,n0),1,1)+1)&amp;INDEX(n0x,MID(TEXT(AG102,n0),2,1)+1,MID(TEXT(AG102,n0),3,1)+1)&amp;IF(-MID(TEXT(AG102,n0),1,3),"миллиард"&amp;VLOOKUP(MID(TEXT(AG102,n0),3,1)*AND(MID(TEXT(AG102,n0),2,1)-1),мил,2),"")&amp;INDEX(n_4,MID(TEXT(AG102,n0),4,1)+1)&amp;INDEX(n0x,MID(TEXT(AG102,n0),5,1)+1,MID(TEXT(AG102,n0),6,1)+1)&amp;IF(-MID(TEXT(AG102,n0),4,3),"миллион"&amp;VLOOKUP(MID(TEXT(AG102,n0),6,1)*AND(MID(TEXT(AG102,n0),5,1)-1),мил,2),"")&amp;INDEX(n_4,MID(TEXT(AG102,n0),7,1)+1)&amp;INDEX(n1x,MID(TEXT(AG102,n0),8,1)+1,MID(TEXT(AG102,n0),9,1)+1)&amp;IF(-MID(TEXT(AG102,n0),7,3),VLOOKUP(MID(TEXT(AG102,n0),9,1)*AND(MID(TEXT(AG102,n0),8,1)-1),тыс,2),"")&amp;INDEX(n_4,MID(TEXT(AG102,n0),10,1)+1)&amp;INDEX(n0x,MID(TEXT(AG102,n0),11,1)+1,MID(TEXT(AG102,n0),12,1)+1)),"z"," ")&amp;IF(TRUNC(TEXT(AG102,n0)),"","Ноль ")&amp;"рубл"&amp;VLOOKUP(MOD(MAX(MOD(MID(TEXT(AG102,n0),11,2)-11,100),9),10),{0,"ь ";1,"я ";4,"ей "},2)&amp;RIGHT(TEXT(AG102,n0),2)&amp;" копе"&amp;VLOOKUP(MOD(MAX(MOD(RIGHT(TEXT(AG102,n0),2)-11,100),9),10),{0,"йка";1,"йки";4,"ек"},2)</f>
        <v>Ноль рублей 00 копеек</v>
      </c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34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</row>
    <row r="106" spans="1:49" s="40" customFormat="1" ht="15">
      <c r="A106" s="115" t="s">
        <v>238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34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</row>
    <row r="107" spans="1:49" s="40" customFormat="1" ht="15">
      <c r="A107" s="115" t="s">
        <v>239</v>
      </c>
      <c r="B107" s="115"/>
      <c r="C107" s="115"/>
      <c r="D107" s="115"/>
      <c r="E107" s="115"/>
      <c r="F107" s="115"/>
      <c r="G107" s="115"/>
      <c r="H107" s="115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61"/>
      <c r="AE107" s="61"/>
      <c r="AF107" s="61"/>
      <c r="AG107" s="61"/>
      <c r="AH107" s="61"/>
      <c r="AI107" s="61"/>
      <c r="AJ107" s="61"/>
      <c r="AK107" s="61"/>
      <c r="AL107" s="61"/>
      <c r="AM107" s="34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</row>
    <row r="108" spans="1:49" s="40" customFormat="1" ht="1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3"/>
      <c r="T108" s="33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4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</row>
    <row r="109" spans="1:49" s="40" customFormat="1" ht="15">
      <c r="A109" s="121" t="s">
        <v>228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32"/>
      <c r="N109" s="32"/>
      <c r="O109" s="32"/>
      <c r="P109" s="32"/>
      <c r="Q109" s="32"/>
      <c r="R109" s="32"/>
      <c r="S109" s="33"/>
      <c r="T109" s="33"/>
      <c r="U109" s="32"/>
      <c r="V109" s="32"/>
      <c r="W109" s="32"/>
      <c r="X109" s="32"/>
      <c r="Y109" s="36" t="s">
        <v>210</v>
      </c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4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</row>
    <row r="110" spans="1:49" s="40" customFormat="1" ht="15">
      <c r="A110" s="116" t="str">
        <f>A80</f>
        <v>Начальник Брестского областного 
управления Госпромнадзора
___________________________ И.Г.Калишук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33"/>
      <c r="U110" s="32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34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</row>
    <row r="111" spans="1:49" s="40" customFormat="1" ht="1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33"/>
      <c r="U111" s="32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34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</row>
    <row r="112" spans="1:49" s="40" customFormat="1" ht="1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33"/>
      <c r="U112" s="32"/>
      <c r="V112" s="32"/>
      <c r="W112" s="32"/>
      <c r="X112" s="32"/>
      <c r="Y112" s="32"/>
      <c r="Z112" s="32"/>
      <c r="AA112" s="71" t="s">
        <v>240</v>
      </c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4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</row>
    <row r="113" spans="1:49" s="40" customFormat="1" ht="30.7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33"/>
      <c r="U113" s="32"/>
      <c r="V113" s="119"/>
      <c r="W113" s="119"/>
      <c r="X113" s="119"/>
      <c r="Y113" s="119"/>
      <c r="Z113" s="119"/>
      <c r="AA113" s="119"/>
      <c r="AB113" s="119"/>
      <c r="AC113" s="119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34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</row>
    <row r="114" spans="1:49" s="40" customFormat="1" ht="1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3"/>
      <c r="T114" s="33"/>
      <c r="U114" s="32"/>
      <c r="V114" s="32" t="s">
        <v>0</v>
      </c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72" t="s">
        <v>241</v>
      </c>
      <c r="AH114" s="32"/>
      <c r="AI114" s="32"/>
      <c r="AJ114" s="32"/>
      <c r="AK114" s="32"/>
      <c r="AL114" s="32"/>
      <c r="AM114" s="34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</row>
    <row r="115" spans="1:49" s="40" customFormat="1" ht="15">
      <c r="A115" s="32"/>
      <c r="B115" s="32"/>
      <c r="C115" s="32"/>
      <c r="D115" s="32"/>
      <c r="E115" s="32" t="s">
        <v>227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3"/>
      <c r="T115" s="33"/>
      <c r="U115" s="32"/>
      <c r="V115" s="32"/>
      <c r="W115" s="32"/>
      <c r="X115" s="32"/>
      <c r="Y115" s="32"/>
      <c r="AA115" s="32"/>
      <c r="AB115" s="32" t="s">
        <v>227</v>
      </c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4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</row>
    <row r="116" spans="1:49" ht="1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</row>
  </sheetData>
  <sheetProtection formatCells="0" formatColumns="0" formatRows="0" selectLockedCells="1"/>
  <mergeCells count="152">
    <mergeCell ref="B39:AL39"/>
    <mergeCell ref="B21:T21"/>
    <mergeCell ref="U21:AL21"/>
    <mergeCell ref="B22:T22"/>
    <mergeCell ref="U22:AL22"/>
    <mergeCell ref="S67:Z67"/>
    <mergeCell ref="I49:Q49"/>
    <mergeCell ref="B46:AJ46"/>
    <mergeCell ref="I51:Q51"/>
    <mergeCell ref="B47:AJ47"/>
    <mergeCell ref="B44:AL44"/>
    <mergeCell ref="B41:AJ41"/>
    <mergeCell ref="B49:H49"/>
    <mergeCell ref="B51:H51"/>
    <mergeCell ref="AK41:AL41"/>
    <mergeCell ref="AE55:AK55"/>
    <mergeCell ref="R49:AL49"/>
    <mergeCell ref="B43:AL43"/>
    <mergeCell ref="B45:AL45"/>
    <mergeCell ref="B10:AL10"/>
    <mergeCell ref="W15:Y15"/>
    <mergeCell ref="B11:AL11"/>
    <mergeCell ref="B37:AL37"/>
    <mergeCell ref="AD69:AF69"/>
    <mergeCell ref="AG69:AI69"/>
    <mergeCell ref="AK46:AL46"/>
    <mergeCell ref="R51:AL51"/>
    <mergeCell ref="I66:AL66"/>
    <mergeCell ref="A67:R67"/>
    <mergeCell ref="A1:AM2"/>
    <mergeCell ref="B40:AL40"/>
    <mergeCell ref="B42:AJ42"/>
    <mergeCell ref="Z15:AF15"/>
    <mergeCell ref="W6:AL6"/>
    <mergeCell ref="B38:AL38"/>
    <mergeCell ref="B12:AL12"/>
    <mergeCell ref="B13:P13"/>
    <mergeCell ref="Q13:AL13"/>
    <mergeCell ref="B14:AL14"/>
    <mergeCell ref="AJ69:AL69"/>
    <mergeCell ref="I65:AL65"/>
    <mergeCell ref="I50:Q50"/>
    <mergeCell ref="AE54:AL54"/>
    <mergeCell ref="A55:P59"/>
    <mergeCell ref="X69:Z69"/>
    <mergeCell ref="AA69:AC69"/>
    <mergeCell ref="I64:AL64"/>
    <mergeCell ref="I63:AL63"/>
    <mergeCell ref="AB67:AH67"/>
    <mergeCell ref="AJ70:AL70"/>
    <mergeCell ref="A69:C69"/>
    <mergeCell ref="D69:W69"/>
    <mergeCell ref="A70:C70"/>
    <mergeCell ref="U54:AD54"/>
    <mergeCell ref="X70:Z70"/>
    <mergeCell ref="AA70:AC70"/>
    <mergeCell ref="AD70:AF70"/>
    <mergeCell ref="AG70:AI70"/>
    <mergeCell ref="D70:W70"/>
    <mergeCell ref="AD71:AF71"/>
    <mergeCell ref="AG71:AI71"/>
    <mergeCell ref="AJ71:AL71"/>
    <mergeCell ref="A73:G73"/>
    <mergeCell ref="H73:AL73"/>
    <mergeCell ref="A74:G74"/>
    <mergeCell ref="H74:AL74"/>
    <mergeCell ref="A76:AM76"/>
    <mergeCell ref="A77:AL77"/>
    <mergeCell ref="A78:AL78"/>
    <mergeCell ref="A80:T80"/>
    <mergeCell ref="U81:AE81"/>
    <mergeCell ref="AF81:AL81"/>
    <mergeCell ref="A83:K83"/>
    <mergeCell ref="R83:AL83"/>
    <mergeCell ref="A84:N93"/>
    <mergeCell ref="R84:AL85"/>
    <mergeCell ref="R87:AL88"/>
    <mergeCell ref="R89:AL89"/>
    <mergeCell ref="R90:AM93"/>
    <mergeCell ref="N94:R94"/>
    <mergeCell ref="S94:AD94"/>
    <mergeCell ref="B96:K96"/>
    <mergeCell ref="L96:T96"/>
    <mergeCell ref="W96:AD96"/>
    <mergeCell ref="B97:C97"/>
    <mergeCell ref="E97:K97"/>
    <mergeCell ref="A98:AL98"/>
    <mergeCell ref="A100:C100"/>
    <mergeCell ref="D100:W100"/>
    <mergeCell ref="X100:Z100"/>
    <mergeCell ref="AA100:AC100"/>
    <mergeCell ref="AD100:AF100"/>
    <mergeCell ref="AG100:AI100"/>
    <mergeCell ref="AJ100:AL100"/>
    <mergeCell ref="AJ101:AL101"/>
    <mergeCell ref="A101:C101"/>
    <mergeCell ref="D101:W101"/>
    <mergeCell ref="X101:Z101"/>
    <mergeCell ref="AA101:AC101"/>
    <mergeCell ref="AD101:AF101"/>
    <mergeCell ref="AG101:AI101"/>
    <mergeCell ref="AD102:AF102"/>
    <mergeCell ref="AG102:AI102"/>
    <mergeCell ref="AJ102:AL102"/>
    <mergeCell ref="A103:AL103"/>
    <mergeCell ref="A104:G104"/>
    <mergeCell ref="H104:AL104"/>
    <mergeCell ref="H105:AL105"/>
    <mergeCell ref="A106:AL106"/>
    <mergeCell ref="A107:H107"/>
    <mergeCell ref="A110:S113"/>
    <mergeCell ref="V110:AL111"/>
    <mergeCell ref="V113:AC113"/>
    <mergeCell ref="AD113:AL113"/>
    <mergeCell ref="A109:L109"/>
    <mergeCell ref="B17:T17"/>
    <mergeCell ref="U17:AL17"/>
    <mergeCell ref="B15:N15"/>
    <mergeCell ref="O15:V15"/>
    <mergeCell ref="B20:T20"/>
    <mergeCell ref="U20:AL20"/>
    <mergeCell ref="B18:T18"/>
    <mergeCell ref="U18:AL18"/>
    <mergeCell ref="B19:T19"/>
    <mergeCell ref="U19:AL19"/>
    <mergeCell ref="B23:T23"/>
    <mergeCell ref="U23:AL23"/>
    <mergeCell ref="B24:T24"/>
    <mergeCell ref="U24:AL24"/>
    <mergeCell ref="B25:T25"/>
    <mergeCell ref="U25:AL25"/>
    <mergeCell ref="B26:T26"/>
    <mergeCell ref="U26:AL26"/>
    <mergeCell ref="B27:T27"/>
    <mergeCell ref="U27:AL27"/>
    <mergeCell ref="B28:T28"/>
    <mergeCell ref="U28:AL28"/>
    <mergeCell ref="B29:T29"/>
    <mergeCell ref="U29:AL29"/>
    <mergeCell ref="B30:T30"/>
    <mergeCell ref="U30:AL30"/>
    <mergeCell ref="B31:T31"/>
    <mergeCell ref="U31:AL31"/>
    <mergeCell ref="B32:T32"/>
    <mergeCell ref="U32:AL32"/>
    <mergeCell ref="B36:AL36"/>
    <mergeCell ref="B33:T33"/>
    <mergeCell ref="U33:AL33"/>
    <mergeCell ref="B34:T34"/>
    <mergeCell ref="U34:AL34"/>
    <mergeCell ref="B35:T35"/>
    <mergeCell ref="U35:AL35"/>
  </mergeCells>
  <dataValidations count="3">
    <dataValidation type="list" allowBlank="1" showInputMessage="1" showErrorMessage="1" sqref="B12:AL12">
      <formula1>INDIRECT("Таблица154[#Заголовки]")</formula1>
    </dataValidation>
    <dataValidation type="list" allowBlank="1" showInputMessage="1" showErrorMessage="1" sqref="B18:T35">
      <formula1>INDIRECT("Таблица154["&amp;$B$12&amp;"]")</formula1>
    </dataValidation>
    <dataValidation type="list" allowBlank="1" showInputMessage="1" showErrorMessage="1" sqref="W6:AL6">
      <formula1>$BA$2:$BA$28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4" r:id="rId5"/>
  <rowBreaks count="2" manualBreakCount="2">
    <brk id="52" max="38" man="1"/>
    <brk id="81" max="255" man="1"/>
  </rowBreaks>
  <ignoredErrors>
    <ignoredError sqref="A101" unlockedFormula="1"/>
  </ignoredErrors>
  <legacyDrawing r:id="rId2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</v>
      </c>
    </row>
    <row r="2" ht="12.75">
      <c r="B2" s="2" t="s">
        <v>2</v>
      </c>
    </row>
    <row r="3" ht="12.75">
      <c r="C3" s="2"/>
    </row>
    <row r="4" spans="2:14" s="6" customFormat="1" ht="12.75">
      <c r="B4" s="4" t="s">
        <v>3</v>
      </c>
      <c r="C4" s="5" t="s">
        <v>4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5</v>
      </c>
      <c r="C17" s="8"/>
      <c r="K17" s="3"/>
      <c r="L17" s="3"/>
      <c r="M17" s="3"/>
      <c r="N17" s="3"/>
    </row>
    <row r="18" spans="2:3" ht="12.75">
      <c r="B18" s="7">
        <f ca="1">ROUND((RAND()*1000000),2)</f>
        <v>415724.59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Четыреста пятнадцать тысяч семьсот двадцать четыре рубля 59 копеек</v>
      </c>
    </row>
    <row r="19" spans="2:3" ht="12.75">
      <c r="B19" s="7">
        <f ca="1">ROUND((RAND()*10000000),2)</f>
        <v>7837325.12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Семь миллионов восемьсот тридцать семь тысяч триста двадцать пять рублей 12 копеек</v>
      </c>
    </row>
    <row r="20" spans="2:3" ht="12.75">
      <c r="B20" s="7">
        <f ca="1">ROUND((RAND()*100000000),2)</f>
        <v>6912732.82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Шесть миллионов девятьсот двенадцать тысяч семьсот тридцать два рубля 82 копейки</v>
      </c>
    </row>
    <row r="21" spans="2:3" ht="12.75">
      <c r="B21" s="7">
        <f ca="1">ROUND((RAND()*1000000000),2)</f>
        <v>967740404.46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Девятьсот шестьдесят семь миллионов семьсот сорок тысяч четыреста четыре рубля 46 копеек</v>
      </c>
    </row>
    <row r="22" spans="2:3" ht="12.75">
      <c r="B22" s="7">
        <f ca="1">ROUND((RAND()*1000000000000),2)</f>
        <v>385947180793.83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Триста восемьдесят пять миллиардов девятьсот сорок семь миллионов сто восемьдесят тысяч семьсот девяносто три рубля 83 копейки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9:D8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8.00390625" style="0" customWidth="1"/>
    <col min="3" max="3" width="11.421875" style="0" customWidth="1"/>
    <col min="4" max="4" width="12.00390625" style="0" customWidth="1"/>
  </cols>
  <sheetData>
    <row r="9" spans="2:4" ht="15">
      <c r="B9" s="27" t="s">
        <v>41</v>
      </c>
      <c r="C9" s="16" t="s">
        <v>6</v>
      </c>
      <c r="D9" s="28" t="s">
        <v>160</v>
      </c>
    </row>
    <row r="10" spans="2:4" ht="30">
      <c r="B10" s="21" t="s">
        <v>89</v>
      </c>
      <c r="C10" s="20" t="s">
        <v>17</v>
      </c>
      <c r="D10" s="29">
        <v>130.56</v>
      </c>
    </row>
    <row r="11" spans="2:4" ht="45">
      <c r="B11" s="21" t="s">
        <v>90</v>
      </c>
      <c r="C11" s="20" t="s">
        <v>18</v>
      </c>
      <c r="D11" s="29">
        <v>96</v>
      </c>
    </row>
    <row r="12" spans="2:4" ht="45">
      <c r="B12" s="21" t="s">
        <v>91</v>
      </c>
      <c r="C12" s="20" t="s">
        <v>19</v>
      </c>
      <c r="D12" s="29">
        <v>195.84</v>
      </c>
    </row>
    <row r="13" spans="2:4" ht="60">
      <c r="B13" s="21" t="s">
        <v>92</v>
      </c>
      <c r="C13" s="20" t="s">
        <v>20</v>
      </c>
      <c r="D13" s="29">
        <v>144</v>
      </c>
    </row>
    <row r="14" spans="2:4" ht="30">
      <c r="B14" s="21" t="s">
        <v>93</v>
      </c>
      <c r="C14" s="20" t="s">
        <v>21</v>
      </c>
      <c r="D14" s="29">
        <v>153.6</v>
      </c>
    </row>
    <row r="15" spans="2:4" ht="45">
      <c r="B15" s="21" t="s">
        <v>94</v>
      </c>
      <c r="C15" s="20" t="s">
        <v>22</v>
      </c>
      <c r="D15" s="29">
        <v>107.52</v>
      </c>
    </row>
    <row r="16" spans="2:4" ht="45">
      <c r="B16" s="21" t="s">
        <v>95</v>
      </c>
      <c r="C16" s="20" t="s">
        <v>23</v>
      </c>
      <c r="D16" s="29">
        <v>249.6</v>
      </c>
    </row>
    <row r="17" spans="2:4" ht="60">
      <c r="B17" s="21" t="s">
        <v>96</v>
      </c>
      <c r="C17" s="20" t="s">
        <v>24</v>
      </c>
      <c r="D17" s="29">
        <v>163.2</v>
      </c>
    </row>
    <row r="18" spans="2:4" ht="30">
      <c r="B18" s="21" t="s">
        <v>97</v>
      </c>
      <c r="C18" s="20" t="s">
        <v>25</v>
      </c>
      <c r="D18" s="29">
        <v>197.76</v>
      </c>
    </row>
    <row r="19" spans="2:4" ht="45">
      <c r="B19" s="21" t="s">
        <v>98</v>
      </c>
      <c r="C19" s="20" t="s">
        <v>26</v>
      </c>
      <c r="D19" s="29">
        <v>138.24</v>
      </c>
    </row>
    <row r="20" spans="2:4" ht="45">
      <c r="B20" s="21" t="s">
        <v>99</v>
      </c>
      <c r="C20" s="20" t="s">
        <v>27</v>
      </c>
      <c r="D20" s="29">
        <v>322.56</v>
      </c>
    </row>
    <row r="21" spans="2:4" ht="60">
      <c r="B21" s="21" t="s">
        <v>100</v>
      </c>
      <c r="C21" s="20" t="s">
        <v>28</v>
      </c>
      <c r="D21" s="29">
        <v>241.92</v>
      </c>
    </row>
    <row r="22" spans="2:4" ht="30">
      <c r="B22" s="21" t="s">
        <v>101</v>
      </c>
      <c r="C22" s="20" t="s">
        <v>29</v>
      </c>
      <c r="D22" s="29">
        <v>261.12</v>
      </c>
    </row>
    <row r="23" spans="2:4" ht="45">
      <c r="B23" s="21" t="s">
        <v>102</v>
      </c>
      <c r="C23" s="20" t="s">
        <v>30</v>
      </c>
      <c r="D23" s="29">
        <v>215.04</v>
      </c>
    </row>
    <row r="24" spans="2:4" ht="45">
      <c r="B24" s="21" t="s">
        <v>103</v>
      </c>
      <c r="C24" s="20" t="s">
        <v>31</v>
      </c>
      <c r="D24" s="29">
        <v>395.52</v>
      </c>
    </row>
    <row r="25" spans="2:4" ht="60">
      <c r="B25" s="21" t="s">
        <v>104</v>
      </c>
      <c r="C25" s="20" t="s">
        <v>32</v>
      </c>
      <c r="D25" s="29">
        <v>259.2</v>
      </c>
    </row>
    <row r="26" spans="2:4" ht="33">
      <c r="B26" s="21" t="s">
        <v>105</v>
      </c>
      <c r="C26" s="20" t="s">
        <v>33</v>
      </c>
      <c r="D26" s="29">
        <v>324.48</v>
      </c>
    </row>
    <row r="27" spans="2:4" ht="48">
      <c r="B27" s="21" t="s">
        <v>106</v>
      </c>
      <c r="C27" s="20" t="s">
        <v>34</v>
      </c>
      <c r="D27" s="29">
        <v>226.56</v>
      </c>
    </row>
    <row r="28" spans="2:4" ht="45">
      <c r="B28" s="21" t="s">
        <v>107</v>
      </c>
      <c r="C28" s="22" t="s">
        <v>35</v>
      </c>
      <c r="D28" s="29">
        <v>478.08</v>
      </c>
    </row>
    <row r="29" spans="2:4" ht="60">
      <c r="B29" s="21" t="s">
        <v>108</v>
      </c>
      <c r="C29" s="22" t="s">
        <v>36</v>
      </c>
      <c r="D29" s="29">
        <v>312.96</v>
      </c>
    </row>
    <row r="30" spans="2:4" ht="30">
      <c r="B30" s="21" t="s">
        <v>109</v>
      </c>
      <c r="C30" s="22" t="s">
        <v>37</v>
      </c>
      <c r="D30" s="29">
        <v>443.52</v>
      </c>
    </row>
    <row r="31" spans="2:4" ht="45">
      <c r="B31" s="21" t="s">
        <v>110</v>
      </c>
      <c r="C31" s="22" t="s">
        <v>38</v>
      </c>
      <c r="D31" s="29">
        <v>326.4</v>
      </c>
    </row>
    <row r="32" spans="2:4" ht="45">
      <c r="B32" s="21" t="s">
        <v>111</v>
      </c>
      <c r="C32" s="22" t="s">
        <v>39</v>
      </c>
      <c r="D32" s="29">
        <v>652.8</v>
      </c>
    </row>
    <row r="33" spans="2:4" ht="60">
      <c r="B33" s="21" t="s">
        <v>112</v>
      </c>
      <c r="C33" s="22" t="s">
        <v>40</v>
      </c>
      <c r="D33" s="29">
        <v>491.52</v>
      </c>
    </row>
    <row r="34" spans="2:4" ht="25.5">
      <c r="B34" s="23" t="s">
        <v>113</v>
      </c>
      <c r="C34" s="22" t="s">
        <v>42</v>
      </c>
      <c r="D34" s="29">
        <v>80.64</v>
      </c>
    </row>
    <row r="35" spans="2:4" ht="38.25">
      <c r="B35" s="23" t="s">
        <v>114</v>
      </c>
      <c r="C35" s="22" t="s">
        <v>43</v>
      </c>
      <c r="D35" s="29">
        <v>80.64</v>
      </c>
    </row>
    <row r="36" spans="2:4" ht="38.25">
      <c r="B36" s="23" t="s">
        <v>115</v>
      </c>
      <c r="C36" s="22" t="s">
        <v>44</v>
      </c>
      <c r="D36" s="29">
        <v>107.52</v>
      </c>
    </row>
    <row r="37" spans="2:4" ht="38.25">
      <c r="B37" s="23" t="s">
        <v>116</v>
      </c>
      <c r="C37" s="22" t="s">
        <v>45</v>
      </c>
      <c r="D37" s="29">
        <v>107.52</v>
      </c>
    </row>
    <row r="38" spans="2:4" ht="25.5">
      <c r="B38" s="23" t="s">
        <v>117</v>
      </c>
      <c r="C38" s="22" t="s">
        <v>46</v>
      </c>
      <c r="D38" s="29">
        <v>92.16</v>
      </c>
    </row>
    <row r="39" spans="2:4" ht="38.25">
      <c r="B39" s="23" t="s">
        <v>118</v>
      </c>
      <c r="C39" s="22" t="s">
        <v>47</v>
      </c>
      <c r="D39" s="29">
        <v>92.16</v>
      </c>
    </row>
    <row r="40" spans="2:4" ht="38.25">
      <c r="B40" s="23" t="s">
        <v>119</v>
      </c>
      <c r="C40" s="22" t="s">
        <v>48</v>
      </c>
      <c r="D40" s="29">
        <v>128.64</v>
      </c>
    </row>
    <row r="41" spans="2:4" ht="38.25">
      <c r="B41" s="23" t="s">
        <v>120</v>
      </c>
      <c r="C41" s="22" t="s">
        <v>49</v>
      </c>
      <c r="D41" s="29">
        <v>128.64</v>
      </c>
    </row>
    <row r="42" spans="2:4" ht="25.5">
      <c r="B42" s="23" t="s">
        <v>121</v>
      </c>
      <c r="C42" s="22" t="s">
        <v>50</v>
      </c>
      <c r="D42" s="29">
        <v>107.52</v>
      </c>
    </row>
    <row r="43" spans="2:4" ht="38.25">
      <c r="B43" s="23" t="s">
        <v>122</v>
      </c>
      <c r="C43" s="22" t="s">
        <v>51</v>
      </c>
      <c r="D43" s="29">
        <v>107.52</v>
      </c>
    </row>
    <row r="44" spans="2:4" ht="38.25">
      <c r="B44" s="23" t="s">
        <v>123</v>
      </c>
      <c r="C44" s="22" t="s">
        <v>52</v>
      </c>
      <c r="D44" s="29">
        <v>149.76</v>
      </c>
    </row>
    <row r="45" spans="2:4" ht="38.25">
      <c r="B45" s="23" t="s">
        <v>124</v>
      </c>
      <c r="C45" s="22" t="s">
        <v>53</v>
      </c>
      <c r="D45" s="29">
        <v>149.76</v>
      </c>
    </row>
    <row r="46" spans="2:4" ht="25.5">
      <c r="B46" s="23" t="s">
        <v>125</v>
      </c>
      <c r="C46" s="22" t="s">
        <v>54</v>
      </c>
      <c r="D46" s="29">
        <v>142.08</v>
      </c>
    </row>
    <row r="47" spans="2:4" ht="38.25">
      <c r="B47" s="23" t="s">
        <v>126</v>
      </c>
      <c r="C47" s="22" t="s">
        <v>55</v>
      </c>
      <c r="D47" s="29">
        <v>142.08</v>
      </c>
    </row>
    <row r="48" spans="2:4" ht="38.25">
      <c r="B48" s="23" t="s">
        <v>127</v>
      </c>
      <c r="C48" s="22" t="s">
        <v>56</v>
      </c>
      <c r="D48" s="29">
        <v>226.56</v>
      </c>
    </row>
    <row r="49" spans="2:4" ht="38.25">
      <c r="B49" s="23" t="s">
        <v>128</v>
      </c>
      <c r="C49" s="22" t="s">
        <v>57</v>
      </c>
      <c r="D49" s="29">
        <v>226.56</v>
      </c>
    </row>
    <row r="50" spans="2:4" ht="30">
      <c r="B50" s="23" t="s">
        <v>129</v>
      </c>
      <c r="C50" s="22" t="s">
        <v>58</v>
      </c>
      <c r="D50" s="29">
        <v>145.92</v>
      </c>
    </row>
    <row r="51" spans="2:4" ht="45">
      <c r="B51" s="23" t="s">
        <v>130</v>
      </c>
      <c r="C51" s="22" t="s">
        <v>59</v>
      </c>
      <c r="D51" s="29">
        <v>145.92</v>
      </c>
    </row>
    <row r="52" spans="2:4" ht="38.25">
      <c r="B52" s="23" t="s">
        <v>131</v>
      </c>
      <c r="C52" s="22" t="s">
        <v>60</v>
      </c>
      <c r="D52" s="29">
        <v>226.56</v>
      </c>
    </row>
    <row r="53" spans="2:4" ht="38.25">
      <c r="B53" s="23" t="s">
        <v>132</v>
      </c>
      <c r="C53" s="22" t="s">
        <v>61</v>
      </c>
      <c r="D53" s="29">
        <v>226.56</v>
      </c>
    </row>
    <row r="54" spans="2:4" ht="25.5">
      <c r="B54" s="23" t="s">
        <v>133</v>
      </c>
      <c r="C54" s="22" t="s">
        <v>62</v>
      </c>
      <c r="D54" s="29">
        <v>176.64</v>
      </c>
    </row>
    <row r="55" spans="2:4" ht="25.5">
      <c r="B55" s="23" t="s">
        <v>134</v>
      </c>
      <c r="C55" s="22" t="s">
        <v>63</v>
      </c>
      <c r="D55" s="29">
        <v>176.64</v>
      </c>
    </row>
    <row r="56" spans="2:4" ht="25.5">
      <c r="B56" s="23" t="s">
        <v>135</v>
      </c>
      <c r="C56" s="22" t="s">
        <v>64</v>
      </c>
      <c r="D56" s="29">
        <v>259.2</v>
      </c>
    </row>
    <row r="57" spans="2:4" ht="38.25">
      <c r="B57" s="24" t="s">
        <v>136</v>
      </c>
      <c r="C57" s="25" t="s">
        <v>65</v>
      </c>
      <c r="D57" s="30">
        <v>259.2</v>
      </c>
    </row>
    <row r="58" spans="2:4" ht="25.5">
      <c r="B58" s="26" t="s">
        <v>137</v>
      </c>
      <c r="C58" s="22" t="s">
        <v>66</v>
      </c>
      <c r="D58" s="29">
        <v>111.36</v>
      </c>
    </row>
    <row r="59" spans="2:4" ht="38.25">
      <c r="B59" s="26" t="s">
        <v>138</v>
      </c>
      <c r="C59" s="22" t="s">
        <v>67</v>
      </c>
      <c r="D59" s="29">
        <v>111.36</v>
      </c>
    </row>
    <row r="60" spans="2:4" ht="38.25">
      <c r="B60" s="26" t="s">
        <v>139</v>
      </c>
      <c r="C60" s="22" t="s">
        <v>68</v>
      </c>
      <c r="D60" s="29">
        <v>168.96</v>
      </c>
    </row>
    <row r="61" spans="2:4" ht="38.25">
      <c r="B61" s="26" t="s">
        <v>140</v>
      </c>
      <c r="C61" s="22" t="s">
        <v>69</v>
      </c>
      <c r="D61" s="29">
        <v>168.96</v>
      </c>
    </row>
    <row r="62" spans="2:4" ht="25.5">
      <c r="B62" s="26" t="s">
        <v>141</v>
      </c>
      <c r="C62" s="22" t="s">
        <v>70</v>
      </c>
      <c r="D62" s="29">
        <v>138.24</v>
      </c>
    </row>
    <row r="63" spans="2:4" ht="38.25">
      <c r="B63" s="26" t="s">
        <v>142</v>
      </c>
      <c r="C63" s="22" t="s">
        <v>71</v>
      </c>
      <c r="D63" s="29">
        <v>138.24</v>
      </c>
    </row>
    <row r="64" spans="2:4" ht="38.25">
      <c r="B64" s="26" t="s">
        <v>143</v>
      </c>
      <c r="C64" s="22" t="s">
        <v>72</v>
      </c>
      <c r="D64" s="29">
        <v>193.92</v>
      </c>
    </row>
    <row r="65" spans="2:4" ht="38.25">
      <c r="B65" s="26" t="s">
        <v>144</v>
      </c>
      <c r="C65" s="22" t="s">
        <v>73</v>
      </c>
      <c r="D65" s="29">
        <v>193.92</v>
      </c>
    </row>
    <row r="66" spans="2:4" ht="25.5">
      <c r="B66" s="26" t="s">
        <v>145</v>
      </c>
      <c r="C66" s="22" t="s">
        <v>74</v>
      </c>
      <c r="D66" s="29">
        <v>161.28</v>
      </c>
    </row>
    <row r="67" spans="2:4" ht="38.25">
      <c r="B67" s="26" t="s">
        <v>146</v>
      </c>
      <c r="C67" s="22" t="s">
        <v>75</v>
      </c>
      <c r="D67" s="29">
        <v>161.28</v>
      </c>
    </row>
    <row r="68" spans="2:4" ht="38.25">
      <c r="B68" s="26" t="s">
        <v>147</v>
      </c>
      <c r="C68" s="22" t="s">
        <v>76</v>
      </c>
      <c r="D68" s="29">
        <v>222.72</v>
      </c>
    </row>
    <row r="69" spans="2:4" ht="38.25">
      <c r="B69" s="26" t="s">
        <v>148</v>
      </c>
      <c r="C69" s="22" t="s">
        <v>77</v>
      </c>
      <c r="D69" s="29">
        <v>222.72</v>
      </c>
    </row>
    <row r="70" spans="2:4" ht="25.5">
      <c r="B70" s="26" t="s">
        <v>149</v>
      </c>
      <c r="C70" s="22" t="s">
        <v>78</v>
      </c>
      <c r="D70" s="29">
        <v>230.4</v>
      </c>
    </row>
    <row r="71" spans="2:4" ht="38.25">
      <c r="B71" s="26" t="s">
        <v>150</v>
      </c>
      <c r="C71" s="22" t="s">
        <v>79</v>
      </c>
      <c r="D71" s="29">
        <v>230.4</v>
      </c>
    </row>
    <row r="72" spans="2:4" ht="38.25">
      <c r="B72" s="26" t="s">
        <v>151</v>
      </c>
      <c r="C72" s="22" t="s">
        <v>80</v>
      </c>
      <c r="D72" s="29">
        <v>314.88</v>
      </c>
    </row>
    <row r="73" spans="2:4" ht="38.25">
      <c r="B73" s="26" t="s">
        <v>152</v>
      </c>
      <c r="C73" s="22" t="s">
        <v>81</v>
      </c>
      <c r="D73" s="29">
        <v>314.88</v>
      </c>
    </row>
    <row r="74" spans="2:4" ht="30">
      <c r="B74" s="26" t="s">
        <v>153</v>
      </c>
      <c r="C74" s="22" t="s">
        <v>82</v>
      </c>
      <c r="D74" s="29">
        <v>226.56</v>
      </c>
    </row>
    <row r="75" spans="2:4" ht="45">
      <c r="B75" s="26" t="s">
        <v>154</v>
      </c>
      <c r="C75" s="22" t="s">
        <v>83</v>
      </c>
      <c r="D75" s="29">
        <v>226.56</v>
      </c>
    </row>
    <row r="76" spans="2:4" ht="38.25">
      <c r="B76" s="26" t="s">
        <v>155</v>
      </c>
      <c r="C76" s="22" t="s">
        <v>84</v>
      </c>
      <c r="D76" s="29">
        <v>359.04</v>
      </c>
    </row>
    <row r="77" spans="2:4" ht="38.25">
      <c r="B77" s="26" t="s">
        <v>156</v>
      </c>
      <c r="C77" s="22" t="s">
        <v>85</v>
      </c>
      <c r="D77" s="29">
        <v>359.04</v>
      </c>
    </row>
    <row r="78" spans="2:4" ht="25.5">
      <c r="B78" s="26" t="s">
        <v>157</v>
      </c>
      <c r="C78" s="22" t="s">
        <v>86</v>
      </c>
      <c r="D78" s="29">
        <v>236.16</v>
      </c>
    </row>
    <row r="79" spans="2:4" ht="25.5">
      <c r="B79" s="26" t="s">
        <v>158</v>
      </c>
      <c r="C79" s="22" t="s">
        <v>87</v>
      </c>
      <c r="D79" s="29">
        <v>236.16</v>
      </c>
    </row>
    <row r="80" spans="2:4" ht="25.5">
      <c r="B80" s="26" t="s">
        <v>159</v>
      </c>
      <c r="C80" s="22" t="s">
        <v>88</v>
      </c>
      <c r="D80" s="29">
        <v>387.84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kalugina</cp:lastModifiedBy>
  <cp:lastPrinted>2024-01-10T11:20:57Z</cp:lastPrinted>
  <dcterms:created xsi:type="dcterms:W3CDTF">2021-04-16T08:52:42Z</dcterms:created>
  <dcterms:modified xsi:type="dcterms:W3CDTF">2024-07-08T07:00:31Z</dcterms:modified>
  <cp:category/>
  <cp:version/>
  <cp:contentType/>
  <cp:contentStatus/>
</cp:coreProperties>
</file>