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25" windowWidth="11835" windowHeight="9105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ИСТОЧНИК">#REF!</definedName>
    <definedName name="мил">{0,"овz";1,"z";2,"аz";5,"овz"}</definedName>
    <definedName name="_xlnm.Print_Area" localSheetId="0">'Лист1'!$A$3:$AM$124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Aliabeva</author>
    <author>kalugina</author>
    <author>Putiata</author>
  </authors>
  <commentList>
    <comment ref="B46" authorId="0">
      <text>
        <r>
          <rPr>
            <sz val="9"/>
            <rFont val="Tahoma"/>
            <family val="2"/>
          </rPr>
          <t xml:space="preserve">
ДАННЫЕ АВТОМАТИЧЕСКИ ПОПАДАЮТ В ДОГОВОР И АКТ В ЭТОМ ФАЙЛЕ;
ПРОВЕРИТЬ НАЛИЧИЕ УНП ИЛИ УНН.
ЧТОБЫ ЗАПИСЬ В ДАННОМ ПОЛЕ ПОШЛА С НОВОЙ СТРОКИ, НАЖМИТЕ ALT+ENTER;
ДО ПЕЧАТИ ОТРЕГУЛИРОВАТЬ ВЫСОТУ СТРОКИ
</t>
        </r>
      </text>
    </comment>
    <comment ref="B48" authorId="0">
      <text>
        <r>
          <rPr>
            <sz val="9"/>
            <rFont val="Tahoma"/>
            <family val="2"/>
          </rPr>
          <t xml:space="preserve">
ДАННЫЕ АВТОМАТИЧЕСКИ ПОПАДАЮТ В ДОГОВОР, АКТ И СЧЕТ В ЭТОМ ФАЙЛЕ;
ПРОВЕРИТЬ НАЛИЧИЕ УНП ИЛИ УНН.
ЧТОБЫ ЗАПИСЬ В ДАННОМ ПОЛЕ ПОШЛА С НОВОЙ СТРОКИ, НАЖМИТЕ ALT+ENTER;
ДО ПЕЧАТИ ОТРЕГУЛИРОВАТЬ ВЫСОТУ СТРОКИ
</t>
        </r>
      </text>
    </comment>
    <comment ref="W6" authorId="0">
      <text>
        <r>
          <rPr>
            <sz val="9"/>
            <rFont val="Tahoma"/>
            <family val="2"/>
          </rPr>
          <t xml:space="preserve">ВЫБРАТЬ ИЗ СПИСКА УПРАВЛЕНИЕ ПО МЕСТУ ОБРАЩЕНИЯ
</t>
        </r>
      </text>
    </comment>
    <comment ref="B10" authorId="0">
      <text>
        <r>
          <rPr>
            <sz val="9"/>
            <rFont val="Tahoma"/>
            <family val="2"/>
          </rPr>
          <t xml:space="preserve">
ВНЕСТИ НАИМЕНОВАНИЕ ОРГАНИЗАЦИИ ПО ДОЛГОСРОЧНОМУ ДОГОВОРУ 
ДАННЫЕ АВТОМАТИЧЕСКИ ПОПАДАЮТ В СЧЕТ 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АКТ 
</t>
        </r>
      </text>
    </comment>
    <comment ref="Q12" authorId="1">
      <text>
        <r>
          <rPr>
            <sz val="8"/>
            <rFont val="Tahoma"/>
            <family val="2"/>
          </rPr>
          <t xml:space="preserve">
ВВЕСТИ НОМЕР 
ДОЛГОСРОЧНОГО ДОГОВОРА
ДАННЫЕ АВТОМАТИЧЕСКИ ПОПАДАЮТ В СЧЕТ И АКТ</t>
        </r>
      </text>
    </comment>
    <comment ref="AC12" authorId="1">
      <text>
        <r>
          <rPr>
            <sz val="9"/>
            <rFont val="Tahoma"/>
            <family val="2"/>
          </rPr>
          <t xml:space="preserve">
ВВЕСТИ ДАТУ ДОЛГОСРОЧНОГО ДОГОВОРА
ДАННЫЕ АВТОМАТИЧЕСКИ ПОПАДАЮТ В СЧЕТ И АКТ</t>
        </r>
      </text>
    </comment>
    <comment ref="C20" authorId="2">
      <text>
        <r>
          <rPr>
            <sz val="9"/>
            <rFont val="Tahoma"/>
            <family val="2"/>
          </rPr>
          <t xml:space="preserve">
ПОСЛЕ ЩЕЛЧКА ПО ЯЧЕЙКЕ;
НАЖАТЬ НА КНОПКУ С ТРЕУГОЛЬНИКОМ ВЫБРАТЬ НАИМЕНОВАНИЕ ИЗ ВЫПАДАЮЩЕГО СПИСКА;
В КОЛОНКУ "ДОПОЛНИТЕЛЬНЫЕ СВЕДЕНИЯ" ВНЕСТИ НЕОБХОДИМЫЕ ХАРАКТЕРИСТИКИ, КОЛИЧЕСТВО;
ДО ПЕЧАТИ ОТРЕГУЛИРОВАТЬ ВЫСОТУ СТРОКИ, ЛИШНИЕ СТРОКИ МОЖНО СКРЫТЬ.
</t>
        </r>
      </text>
    </comment>
    <comment ref="B29" authorId="0">
      <text>
        <r>
          <rPr>
            <sz val="9"/>
            <rFont val="Tahoma"/>
            <family val="2"/>
          </rPr>
          <t xml:space="preserve">ЧТОБЫ ЗАПИСЬ В ПРЕДЕЛАХ ОДНОЙ ЯЧЕЙКИ  ПРОДОЛЖИЛАСЬ С НОВОЙ СТРОКИ НАЖАТЬ ALT+ENTER 
</t>
        </r>
      </text>
    </comment>
  </commentList>
</comments>
</file>

<file path=xl/sharedStrings.xml><?xml version="1.0" encoding="utf-8"?>
<sst xmlns="http://schemas.openxmlformats.org/spreadsheetml/2006/main" count="198" uniqueCount="156">
  <si>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</si>
  <si>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</si>
  <si>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</si>
  <si>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</si>
  <si>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</si>
  <si>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г.</t>
  </si>
  <si>
    <t>от</t>
  </si>
  <si>
    <t>Наименование услуг (работ)</t>
  </si>
  <si>
    <t>Кол-во ед.</t>
  </si>
  <si>
    <t>ИТОГО:</t>
  </si>
  <si>
    <t>ВСЕГО: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</si>
  <si>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</si>
  <si>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</si>
  <si>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</si>
  <si>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</si>
  <si>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</si>
  <si>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</si>
  <si>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</si>
  <si>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</si>
  <si>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</si>
  <si>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№</t>
  </si>
  <si>
    <t>После проведения оплаты "Заказчик" предоставляет "Исполнителю" копию платежного поручения.</t>
  </si>
  <si>
    <t>СЧЕТ-ФАКТУРА №</t>
  </si>
  <si>
    <t>(Ф.И.О.)</t>
  </si>
  <si>
    <t>Юридический адрес:</t>
  </si>
  <si>
    <t>Банковские реквизиты:</t>
  </si>
  <si>
    <t>Счет-фактура выписана на основании договора от</t>
  </si>
  <si>
    <t>(банковские реквизиты)</t>
  </si>
  <si>
    <t>Основанием, подтверждающим оказание платных услуг, является акт сдачи-приемки оказанных услуг.</t>
  </si>
  <si>
    <t>Произвести оплату в соответствии с условиями договора.</t>
  </si>
  <si>
    <t>по договору №</t>
  </si>
  <si>
    <t>на сумму:</t>
  </si>
  <si>
    <t>Стоимость без НДС, бел.руб</t>
  </si>
  <si>
    <t>НДС, бел.руб.</t>
  </si>
  <si>
    <t>Стоимость с НДС, бел.руб.</t>
  </si>
  <si>
    <t>Стоимость за ед. без НДС, бел.руб</t>
  </si>
  <si>
    <t>Настоящий акт составлен о том, что: 
ИСПОЛНИТЕЛЬ оказал услуги(у)</t>
  </si>
  <si>
    <t>ЗАКАЗЧИК принял услуги(у)</t>
  </si>
  <si>
    <t>Услуги(у) оказал:</t>
  </si>
  <si>
    <t>(должность)</t>
  </si>
  <si>
    <t>заявление</t>
  </si>
  <si>
    <t>Предоплату гарантируем.</t>
  </si>
  <si>
    <t xml:space="preserve">Руководитель </t>
  </si>
  <si>
    <t>Гл. бухгалтер</t>
  </si>
  <si>
    <t>(ФИО, должность, телефон)</t>
  </si>
  <si>
    <t>Банковские реквизиты юридического лица:</t>
  </si>
  <si>
    <t>Юридический адрес, телефон, факс, электронная почта:</t>
  </si>
  <si>
    <t>Начальнику</t>
  </si>
  <si>
    <t>Для взаимодействия по договору назначен:</t>
  </si>
  <si>
    <t>Заказчик к качеству оказанных(ой) услуг(и) претензий не имеет.</t>
  </si>
  <si>
    <t>С порядком оформления документов для оказания платных услуг, размещенном на сайте Госпромнадзора, ознакомлены.</t>
  </si>
  <si>
    <t>Наименование организации</t>
  </si>
  <si>
    <t>Номер лицензии</t>
  </si>
  <si>
    <t xml:space="preserve">Номер положительного заключения </t>
  </si>
  <si>
    <t xml:space="preserve">Дата выдачи положительного заключения  </t>
  </si>
  <si>
    <t>Проект выполнен:</t>
  </si>
  <si>
    <t>Монтаж выполнен:</t>
  </si>
  <si>
    <t>Наименование строительно-монтажной организации организации</t>
  </si>
  <si>
    <t>Дата выдачи положительного заключения  по результатам проведения экспертизы лицензиата</t>
  </si>
  <si>
    <t>(указать расчетный счет, УНН, наименование и местонахождение банка, код )</t>
  </si>
  <si>
    <t>Объект строительства включает в себя:</t>
  </si>
  <si>
    <t>(наименование объекта строительства, номер проекта)</t>
  </si>
  <si>
    <t>расположенного по адресу:</t>
  </si>
  <si>
    <t>Осмотр объекта строительства просим провести:</t>
  </si>
  <si>
    <t>(дата)</t>
  </si>
  <si>
    <t>1</t>
  </si>
  <si>
    <t>2</t>
  </si>
  <si>
    <t>3</t>
  </si>
  <si>
    <t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t>
  </si>
  <si>
    <t>Начальник Брестского областного 
управления Госпромнадзора
___________________________ И.Г.Калишук</t>
  </si>
  <si>
    <t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t>
  </si>
  <si>
    <t>Начальник Витебского областного 
управления Госпромнадзора
___________________________ В.И.Чекан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</si>
  <si>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t>
  </si>
  <si>
    <t>Гродненское областное управление Госпромнадзора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 Гродно, ул. Новооктябрьская,5
УНП 500279746 БИК AKBBBY2Х</t>
  </si>
  <si>
    <t>Начальник Гродненского областного 
управления Госпромнадзора
___________________________ А.П.Бортник</t>
  </si>
  <si>
    <t>Минское городское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</si>
  <si>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Начальник отдела технической 
диагностики Минского городского 
управления Госпромнадзора
___________________________Д.С.Чижик</t>
  </si>
  <si>
    <t>Минское областное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</si>
  <si>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Начальник Могилевского областного 
управления Госпромнадзора
___________________________ А.В.Петрученя</t>
  </si>
  <si>
    <t>Иные сведения не предусмотренные формой (заменить данный текст или скрыть строку)</t>
  </si>
  <si>
    <t>Заместитель начальника управления - начальник 
отдела надзора Брестского областного 
управления Госпромнадзора
___________________________ С.А.Старинский</t>
  </si>
  <si>
    <t>Заместитель начальника управления - начальник 
отдела экспертизы Брестского областного 
управления Госпромнадзора
___________________________К.В.Рябушев</t>
  </si>
  <si>
    <t xml:space="preserve">Заместитель начальника управления - начальник 
отдела надзора Витебского областного 
управления Госпромнадзора
___________________________В.Н.Лойко </t>
  </si>
  <si>
    <t>Заместитель начальника управления - начальник 
отдела экспертизы  Витебского областного 
управления Госпромнадзора
___________________________С.А.Пуко</t>
  </si>
  <si>
    <t xml:space="preserve">Начальник Гомельского областного 
управления Госпромнадзора
___________________________ М.М.Дайнеко
</t>
  </si>
  <si>
    <t>Заместитель начальника управления - начальник 
отдела надзора Гродненского областного 
управления Госпромнадзора
___________________________А.М.Масюкевич</t>
  </si>
  <si>
    <t>Заместитель начальника управления - начальник 
отдела экспертизы  Гродненского областного 
управления Госпромнадзора
___________________________А.В.Галицкий</t>
  </si>
  <si>
    <t>Заместитель начальника управления - начальник 
отдела экспертизы  Минского городского 
управления Госпромнадзора
___________________________С.А.Федотов</t>
  </si>
  <si>
    <t xml:space="preserve">Заместитель начальника управления - начальник 
отдела надзора Минского областного 
управления Госпромнадзора
___________________________В.М.Юркевич </t>
  </si>
  <si>
    <t>Заместитель начальника управления - начальник 
отдела экспертизы  Минского областного 
управления Госпромнадзора
___________________________В.В.Гарбарец</t>
  </si>
  <si>
    <t>Заместитель начальника управления - начальник 
отдела надзора Могилевского областного 
управления Госпромнадзора
___________________________ А.Р.Шулейко</t>
  </si>
  <si>
    <t>Заместитель начальника управления - начальник 
отдела экспертизы Могилевского областного 
управления Госпромнадзора
___________________________ Е.В.Даниленко</t>
  </si>
  <si>
    <t>п/п №</t>
  </si>
  <si>
    <t>Заместитель начальника Новополоцкого 
межрайонного отдела Витебского 
областного управления Госпромнадзора
___________________________А.И.Шепетюк</t>
  </si>
  <si>
    <t xml:space="preserve">Заместитель начальника Мозырского 
межрайонного отдела Гомельского 
областного управления Госпромнадзора
___________________________ А.Н.Воробьёв
</t>
  </si>
  <si>
    <t xml:space="preserve">Начальник Мозырского межрайонного 
отдела Гомельского областного 
управления Госпромнадзора 
___________________________И.С.Байнов
</t>
  </si>
  <si>
    <t>Начальник Бобруйского межрайонного 
отдела Могилевского областного 
управления Госпромнадзора
___________________________ И.И.Мицуля</t>
  </si>
  <si>
    <t>Брестского областного 
управления Госпромнадзора</t>
  </si>
  <si>
    <t>Витебского областного 
управления Госпромнадзора</t>
  </si>
  <si>
    <t>Гомельского областного 
управления Госпромнадзора</t>
  </si>
  <si>
    <t>Гродненского областного 
управления Госпромнадзора</t>
  </si>
  <si>
    <t>Минского городского 
управления Госпромнадзора</t>
  </si>
  <si>
    <t>Минского областного 
управления Госпромнадзора</t>
  </si>
  <si>
    <t>Могилевского областного 
управления Госпромнадзора</t>
  </si>
  <si>
    <t>ПРОЧИТАТЬ ДО ЗАПОЛНЕНИЯ
      Для автоматизации рассчета суммы и автозаполнения данных файл создан в программе Excel. 
Файл содержит: заявление, счет-фактуру, акт выполненых работ. 
Заполнению Заказчиком подлежат зеленые поля в заявлении. При корректном заполнении данные из заявления попадают в счет-фактуру и акт автоматически. 
       Если при установке курсора в поле для заполнения справа  появляется  квадратик со стрелочкой  для вызова  выпадающего  списка, то после щелчка по стрелочке для заполнения  нужно выбрать  необходимое  наименование из выпадающего списка. Корректировать текст в неокрашенных строках, выпадающие списки, а также удалять строки в данном документе запрещено. 
       Если строк окрашенных зеленым цветом больше, чем необходимо, то лишние строки можно скрыть (выделить строку щелчком правой клавиши мыши по номеру строки с краю слева, вызвать контекстное меню и в нем щелкнуть по слову "Скрыть" ("Показать", если надо вернуть строку)). До вывода  на печать отрегулировать высоту заполненных строк для полного отображения информации. 
      В файле отрегулирована область печати, данные пояснения в область печати не входят. Отступ сверху для печати заявления на бланке организации отрегулировать изменением высоты строки над текстом заявления. 
При осуществлении оплаты в платежном поручении указывать номер и дату счета-фактуры, присвоеный Госпромнадзором.
При необходимости уточнения наш сотрудник свяжется с Вами по предоставленному в заявлении контактному номеру.</t>
  </si>
  <si>
    <t>по долгосрочному договору №</t>
  </si>
  <si>
    <t>Указать наименование организации, заключившей долгосрочный договор (вместо данного текста)</t>
  </si>
  <si>
    <t xml:space="preserve">Брестского областного 
управления Госпромнадзора  
</t>
  </si>
  <si>
    <t xml:space="preserve">Брестского областного
управления Госпромнадзора   
</t>
  </si>
  <si>
    <t xml:space="preserve">Витебского областного
управления Госпромнадзора  
</t>
  </si>
  <si>
    <t xml:space="preserve">Витебского областного
управления Госпромнадзора   
</t>
  </si>
  <si>
    <t xml:space="preserve">Витебского областного
управления Госпромнадзора     
</t>
  </si>
  <si>
    <t xml:space="preserve">Витебского областного
управления Госпромнадзора      
</t>
  </si>
  <si>
    <t xml:space="preserve">Гомельского областного
управления Госпромнадзора  
</t>
  </si>
  <si>
    <t xml:space="preserve">Гомельского областного
управления Госпромнадзора   
</t>
  </si>
  <si>
    <t xml:space="preserve">Гомельского областного
управления Госпромнадзора     
</t>
  </si>
  <si>
    <t xml:space="preserve">Гомельского областного
управления Госпромнадзора      
</t>
  </si>
  <si>
    <t xml:space="preserve">Гродненского областного
управления Госпромнадзора   
</t>
  </si>
  <si>
    <t xml:space="preserve">Гродненского областного
управления Госпромнадзора    
</t>
  </si>
  <si>
    <t xml:space="preserve">Минского городского
управления Госпромнадзора   
</t>
  </si>
  <si>
    <t xml:space="preserve">Минского городского
управления Госпромнадзора    
</t>
  </si>
  <si>
    <t xml:space="preserve">Минского областного
управления Госпромнадзора   
</t>
  </si>
  <si>
    <t xml:space="preserve">Могилевского областного
управления Госпромнадзора   
</t>
  </si>
  <si>
    <t xml:space="preserve">Могилевского областного
управления Госпромнадзора    
</t>
  </si>
  <si>
    <t xml:space="preserve">Могилевского областного
управления Госпромнадзора     
</t>
  </si>
  <si>
    <t xml:space="preserve">Могилевского областного
управления Госпромнадзора      
</t>
  </si>
  <si>
    <t>Наименование (выбрать)</t>
  </si>
  <si>
    <t>№п/п</t>
  </si>
  <si>
    <t>Регистрационный номер потенциально опасного объекта, 
дата регистрации</t>
  </si>
  <si>
    <t>Сертификат соответствия (декларация соответствия) ТР ТС О10</t>
  </si>
  <si>
    <t>Дополнительные сведения</t>
  </si>
  <si>
    <r>
      <t>Объем, м</t>
    </r>
    <r>
      <rPr>
        <vertAlign val="superscript"/>
        <sz val="11"/>
        <color indexed="8"/>
        <rFont val="Times New Roman"/>
        <family val="1"/>
      </rPr>
      <t>3</t>
    </r>
  </si>
  <si>
    <t>Адрес нахождения объекта</t>
  </si>
  <si>
    <t>Грузоподъемность, кг</t>
  </si>
  <si>
    <t>Иное оборудование не предусмотренное формой, указать количество 
(заменить данный текст или скрыть строку)</t>
  </si>
  <si>
    <t xml:space="preserve">Вагранка </t>
  </si>
  <si>
    <t xml:space="preserve">Заливочная установка (комплекс) </t>
  </si>
  <si>
    <t>Оборудование для специальных методов литья</t>
  </si>
  <si>
    <t>Прокатный стан</t>
  </si>
  <si>
    <t xml:space="preserve">Установка центробежного литья </t>
  </si>
  <si>
    <t>8.2.17.</t>
  </si>
  <si>
    <t xml:space="preserve">Осмотр (обследование) принимаемого в эксплуатацию объекта строительства на соответствие разрешительной и проектной документации (в части эксплуатационной надежности и промышленной безопасности) объектов метллургических и литейных производств </t>
  </si>
  <si>
    <r>
      <t>просит провести осмотр объекта строительства метллургических и литейных производств</t>
    </r>
    <r>
      <rPr>
        <b/>
        <sz val="15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 xml:space="preserve">на соответствие разрешительной и проектной документации (в части эксплуатационной надежности и промышленной безопасности). </t>
    </r>
  </si>
  <si>
    <t>Машина литья под давлением (указать количество)</t>
  </si>
  <si>
    <t>Печь (указать вакуумные, дуговые, индукционные, пламенные, электрические печи сопротивления, (количество))</t>
  </si>
  <si>
    <t>Разливочный ковш</t>
  </si>
  <si>
    <t>Формовачно-разливочная линия</t>
  </si>
  <si>
    <t>Формовачно-разливочная установка</t>
  </si>
  <si>
    <t>Начальник Новополоцкого межрайонного отдела 
Витебского областного управления Госпромнадзора
___________________________А.А.Храповицкий</t>
  </si>
  <si>
    <t xml:space="preserve">Заместитель начальника - начальник
отдела надзора Гомельского областного 
управления Госпромнадзора
___________________________ А.П.Кузьменков
</t>
  </si>
  <si>
    <t xml:space="preserve">Заместитель начальника - начальник
отдела экспертизы Гомельского областного 
управления Госпромнадзора
___________________________ А.А.Караткевич
</t>
  </si>
  <si>
    <t>Гомельское областное управление 
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 ОКПО 00015482</t>
  </si>
  <si>
    <t>Заместитель начальника  Минского 
городского управления Госпромнадзора
___________________________А.Л.Ворон</t>
  </si>
  <si>
    <t>Могилевское областное управление Госпромнадзора
Юридический адрес:
212003, г.Могилев, ул.Челюскинцев, 115 
Банковские реквизиты:
р/с BY46АКВВ36429000001500000000
в МОУ №700 ОАО "Беларусбанк"
БИК АКВВ BY2Х УНП 700630521</t>
  </si>
  <si>
    <t>Могилевское областное управление Госпромнадзора
Юридический адрес:
212003, г.Могилев, ул.Челюскинцев, 115 
Банковские реквизиты:
р/с BY46 АКВВ 3642 9000 0015 0000 0000
в МОУ №700 ОАО "АСБ Беларусбанк"
БИК АКВВBY2Х УНП 700630521</t>
  </si>
  <si>
    <t>Заместитель начальника Бобруйского 
межрайонного отдела Могилевского 
областного управления Госпромнадзора
___________________________ Н.В.Дроздова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</si>
</sst>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.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3"/>
      <name val="Times New Roman"/>
      <family val="1"/>
    </font>
    <font>
      <sz val="8"/>
      <color indexed="8"/>
      <name val="Times New Roman"/>
      <family val="1"/>
    </font>
    <font>
      <sz val="11"/>
      <color indexed="60"/>
      <name val="Times New Roman"/>
      <family val="1"/>
    </font>
    <font>
      <i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7.5"/>
      <color theme="1"/>
      <name val="Times New Roman"/>
      <family val="1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262626"/>
      <name val="Times New Roman"/>
      <family val="1"/>
    </font>
    <font>
      <sz val="15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i/>
      <sz val="15"/>
      <color theme="1"/>
      <name val="Times New Roman"/>
      <family val="1"/>
    </font>
    <font>
      <sz val="11"/>
      <color rgb="FFC00000"/>
      <name val="Times New Roman"/>
      <family val="1"/>
    </font>
    <font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b/>
      <sz val="15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67" fillId="0" borderId="0" xfId="53" applyFont="1">
      <alignment/>
      <protection/>
    </xf>
    <xf numFmtId="0" fontId="2" fillId="0" borderId="0" xfId="53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>
      <alignment/>
      <protection/>
    </xf>
    <xf numFmtId="4" fontId="2" fillId="0" borderId="0" xfId="53" applyNumberFormat="1">
      <alignment/>
      <protection/>
    </xf>
    <xf numFmtId="0" fontId="2" fillId="0" borderId="0" xfId="53" applyFont="1" quotePrefix="1">
      <alignment/>
      <protection/>
    </xf>
    <xf numFmtId="0" fontId="2" fillId="0" borderId="0" xfId="53" quotePrefix="1">
      <alignment/>
      <protection/>
    </xf>
    <xf numFmtId="4" fontId="6" fillId="0" borderId="0" xfId="53" applyNumberFormat="1" applyFont="1" applyAlignment="1">
      <alignment vertical="center"/>
      <protection/>
    </xf>
    <xf numFmtId="0" fontId="7" fillId="0" borderId="0" xfId="53" applyFont="1">
      <alignment/>
      <protection/>
    </xf>
    <xf numFmtId="0" fontId="2" fillId="0" borderId="0" xfId="53" applyAlignment="1">
      <alignment/>
      <protection/>
    </xf>
    <xf numFmtId="0" fontId="68" fillId="33" borderId="0" xfId="0" applyFont="1" applyFill="1" applyAlignment="1" applyProtection="1">
      <alignment/>
      <protection hidden="1"/>
    </xf>
    <xf numFmtId="0" fontId="68" fillId="33" borderId="0" xfId="0" applyFont="1" applyFill="1" applyAlignment="1" applyProtection="1">
      <alignment/>
      <protection hidden="1"/>
    </xf>
    <xf numFmtId="0" fontId="68" fillId="33" borderId="0" xfId="0" applyFont="1" applyFill="1" applyBorder="1" applyAlignment="1" applyProtection="1">
      <alignment/>
      <protection hidden="1"/>
    </xf>
    <xf numFmtId="0" fontId="68" fillId="33" borderId="0" xfId="0" applyFont="1" applyFill="1" applyBorder="1" applyAlignment="1" applyProtection="1">
      <alignment/>
      <protection hidden="1"/>
    </xf>
    <xf numFmtId="0" fontId="69" fillId="33" borderId="0" xfId="0" applyFont="1" applyFill="1" applyAlignment="1" applyProtection="1">
      <alignment/>
      <protection hidden="1"/>
    </xf>
    <xf numFmtId="0" fontId="68" fillId="33" borderId="0" xfId="0" applyNumberFormat="1" applyFont="1" applyFill="1" applyAlignment="1" applyProtection="1" quotePrefix="1">
      <alignment horizontal="right"/>
      <protection hidden="1"/>
    </xf>
    <xf numFmtId="0" fontId="69" fillId="33" borderId="0" xfId="0" applyFont="1" applyFill="1" applyBorder="1" applyAlignment="1" applyProtection="1">
      <alignment horizontal="right"/>
      <protection hidden="1"/>
    </xf>
    <xf numFmtId="0" fontId="70" fillId="33" borderId="0" xfId="0" applyFont="1" applyFill="1" applyAlignment="1" applyProtection="1">
      <alignment vertical="top"/>
      <protection hidden="1"/>
    </xf>
    <xf numFmtId="0" fontId="71" fillId="33" borderId="0" xfId="0" applyFont="1" applyFill="1" applyBorder="1" applyAlignment="1" applyProtection="1">
      <alignment vertical="top"/>
      <protection hidden="1"/>
    </xf>
    <xf numFmtId="0" fontId="68" fillId="0" borderId="0" xfId="0" applyFont="1" applyAlignment="1" applyProtection="1">
      <alignment/>
      <protection hidden="1" locked="0"/>
    </xf>
    <xf numFmtId="0" fontId="68" fillId="0" borderId="0" xfId="0" applyFont="1" applyAlignment="1" applyProtection="1">
      <alignment/>
      <protection hidden="1" locked="0"/>
    </xf>
    <xf numFmtId="0" fontId="68" fillId="33" borderId="0" xfId="0" applyFont="1" applyFill="1" applyAlignment="1" applyProtection="1">
      <alignment/>
      <protection hidden="1" locked="0"/>
    </xf>
    <xf numFmtId="0" fontId="68" fillId="33" borderId="0" xfId="0" applyFont="1" applyFill="1" applyBorder="1" applyAlignment="1" applyProtection="1">
      <alignment/>
      <protection hidden="1" locked="0"/>
    </xf>
    <xf numFmtId="0" fontId="68" fillId="0" borderId="0" xfId="0" applyFont="1" applyBorder="1" applyAlignment="1" applyProtection="1">
      <alignment/>
      <protection hidden="1" locked="0"/>
    </xf>
    <xf numFmtId="14" fontId="69" fillId="33" borderId="0" xfId="0" applyNumberFormat="1" applyFont="1" applyFill="1" applyBorder="1" applyAlignment="1" applyProtection="1">
      <alignment horizontal="center" wrapText="1"/>
      <protection hidden="1"/>
    </xf>
    <xf numFmtId="49" fontId="69" fillId="33" borderId="0" xfId="0" applyNumberFormat="1" applyFont="1" applyFill="1" applyBorder="1" applyAlignment="1" applyProtection="1">
      <alignment horizontal="right"/>
      <protection hidden="1"/>
    </xf>
    <xf numFmtId="2" fontId="68" fillId="33" borderId="0" xfId="0" applyNumberFormat="1" applyFont="1" applyFill="1" applyAlignment="1" applyProtection="1">
      <alignment/>
      <protection hidden="1"/>
    </xf>
    <xf numFmtId="0" fontId="72" fillId="33" borderId="0" xfId="0" applyFont="1" applyFill="1" applyAlignment="1" applyProtection="1">
      <alignment/>
      <protection hidden="1"/>
    </xf>
    <xf numFmtId="0" fontId="72" fillId="33" borderId="0" xfId="0" applyFont="1" applyFill="1" applyAlignment="1" applyProtection="1">
      <alignment vertical="top"/>
      <protection hidden="1"/>
    </xf>
    <xf numFmtId="0" fontId="68" fillId="0" borderId="0" xfId="0" applyFont="1" applyAlignment="1" applyProtection="1">
      <alignment/>
      <protection hidden="1"/>
    </xf>
    <xf numFmtId="0" fontId="69" fillId="0" borderId="10" xfId="0" applyFont="1" applyBorder="1" applyAlignment="1" applyProtection="1">
      <alignment horizontal="left"/>
      <protection hidden="1"/>
    </xf>
    <xf numFmtId="0" fontId="69" fillId="33" borderId="0" xfId="0" applyFont="1" applyFill="1" applyBorder="1" applyAlignment="1" applyProtection="1">
      <alignment horizontal="center" wrapText="1"/>
      <protection hidden="1"/>
    </xf>
    <xf numFmtId="49" fontId="68" fillId="33" borderId="0" xfId="0" applyNumberFormat="1" applyFont="1" applyFill="1" applyAlignment="1" applyProtection="1">
      <alignment/>
      <protection hidden="1"/>
    </xf>
    <xf numFmtId="0" fontId="69" fillId="33" borderId="11" xfId="0" applyFont="1" applyFill="1" applyBorder="1" applyAlignment="1" applyProtection="1">
      <alignment horizontal="left" wrapText="1"/>
      <protection hidden="1"/>
    </xf>
    <xf numFmtId="0" fontId="69" fillId="33" borderId="11" xfId="0" applyFont="1" applyFill="1" applyBorder="1" applyAlignment="1" applyProtection="1">
      <alignment/>
      <protection hidden="1"/>
    </xf>
    <xf numFmtId="0" fontId="71" fillId="33" borderId="0" xfId="0" applyFont="1" applyFill="1" applyAlignment="1" applyProtection="1">
      <alignment horizontal="center"/>
      <protection hidden="1"/>
    </xf>
    <xf numFmtId="0" fontId="71" fillId="33" borderId="0" xfId="0" applyFont="1" applyFill="1" applyBorder="1" applyAlignment="1" applyProtection="1">
      <alignment horizontal="center"/>
      <protection hidden="1"/>
    </xf>
    <xf numFmtId="0" fontId="68" fillId="33" borderId="0" xfId="0" applyFont="1" applyFill="1" applyAlignment="1" applyProtection="1">
      <alignment vertical="top"/>
      <protection hidden="1"/>
    </xf>
    <xf numFmtId="0" fontId="68" fillId="33" borderId="0" xfId="0" applyFont="1" applyFill="1" applyBorder="1" applyAlignment="1" applyProtection="1">
      <alignment vertical="top"/>
      <protection hidden="1"/>
    </xf>
    <xf numFmtId="0" fontId="71" fillId="33" borderId="0" xfId="0" applyFont="1" applyFill="1" applyAlignment="1" applyProtection="1">
      <alignment horizontal="center" vertical="top"/>
      <protection hidden="1"/>
    </xf>
    <xf numFmtId="0" fontId="71" fillId="33" borderId="0" xfId="0" applyFont="1" applyFill="1" applyAlignment="1" applyProtection="1">
      <alignment horizontal="center"/>
      <protection hidden="1" locked="0"/>
    </xf>
    <xf numFmtId="0" fontId="71" fillId="33" borderId="0" xfId="0" applyFont="1" applyFill="1" applyAlignment="1" applyProtection="1">
      <alignment horizontal="left"/>
      <protection hidden="1" locked="0"/>
    </xf>
    <xf numFmtId="0" fontId="71" fillId="0" borderId="0" xfId="0" applyFont="1" applyFill="1" applyAlignment="1" applyProtection="1">
      <alignment/>
      <protection hidden="1"/>
    </xf>
    <xf numFmtId="0" fontId="68" fillId="0" borderId="0" xfId="0" applyFont="1" applyAlignment="1" applyProtection="1">
      <alignment horizontal="left" vertical="top"/>
      <protection hidden="1"/>
    </xf>
    <xf numFmtId="0" fontId="68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 vertical="top" wrapText="1"/>
      <protection hidden="1" locked="0"/>
    </xf>
    <xf numFmtId="0" fontId="68" fillId="0" borderId="0" xfId="0" applyFont="1" applyFill="1" applyAlignment="1" applyProtection="1">
      <alignment horizontal="left" vertical="top" wrapText="1"/>
      <protection hidden="1" locked="0"/>
    </xf>
    <xf numFmtId="0" fontId="68" fillId="0" borderId="0" xfId="0" applyFont="1" applyAlignment="1" applyProtection="1">
      <alignment horizontal="left" vertical="top"/>
      <protection hidden="1" locked="0"/>
    </xf>
    <xf numFmtId="0" fontId="69" fillId="0" borderId="0" xfId="0" applyFont="1" applyAlignment="1" applyProtection="1">
      <alignment/>
      <protection hidden="1" locked="0"/>
    </xf>
    <xf numFmtId="0" fontId="68" fillId="0" borderId="0" xfId="0" applyFont="1" applyFill="1" applyAlignment="1" applyProtection="1">
      <alignment horizontal="left" vertical="top" wrapText="1"/>
      <protection hidden="1"/>
    </xf>
    <xf numFmtId="0" fontId="68" fillId="0" borderId="0" xfId="0" applyFont="1" applyAlignment="1" applyProtection="1">
      <alignment horizontal="left"/>
      <protection hidden="1" locked="0"/>
    </xf>
    <xf numFmtId="0" fontId="68" fillId="0" borderId="0" xfId="0" applyFont="1" applyAlignment="1" applyProtection="1">
      <alignment horizontal="left" vertical="top" wrapText="1"/>
      <protection hidden="1"/>
    </xf>
    <xf numFmtId="0" fontId="68" fillId="0" borderId="0" xfId="0" applyFont="1" applyFill="1" applyAlignment="1" applyProtection="1">
      <alignment vertical="top" wrapText="1"/>
      <protection hidden="1"/>
    </xf>
    <xf numFmtId="0" fontId="68" fillId="0" borderId="0" xfId="0" applyFont="1" applyAlignment="1" applyProtection="1">
      <alignment vertical="center"/>
      <protection hidden="1"/>
    </xf>
    <xf numFmtId="0" fontId="68" fillId="0" borderId="0" xfId="0" applyFont="1" applyBorder="1" applyAlignment="1" applyProtection="1">
      <alignment/>
      <protection hidden="1"/>
    </xf>
    <xf numFmtId="0" fontId="68" fillId="0" borderId="0" xfId="0" applyFont="1" applyBorder="1" applyAlignment="1" applyProtection="1">
      <alignment vertical="center"/>
      <protection hidden="1"/>
    </xf>
    <xf numFmtId="0" fontId="68" fillId="0" borderId="0" xfId="0" applyFont="1" applyFill="1" applyAlignment="1" applyProtection="1">
      <alignment/>
      <protection hidden="1"/>
    </xf>
    <xf numFmtId="0" fontId="68" fillId="0" borderId="0" xfId="0" applyFont="1" applyAlignment="1" applyProtection="1">
      <alignment vertical="top"/>
      <protection hidden="1"/>
    </xf>
    <xf numFmtId="0" fontId="71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69" fillId="0" borderId="0" xfId="0" applyFont="1" applyFill="1" applyBorder="1" applyAlignment="1" applyProtection="1">
      <alignment horizontal="left" vertical="top" wrapText="1"/>
      <protection hidden="1" locked="0"/>
    </xf>
    <xf numFmtId="0" fontId="68" fillId="0" borderId="0" xfId="0" applyFont="1" applyFill="1" applyBorder="1" applyAlignment="1" applyProtection="1">
      <alignment horizontal="left" vertical="top" wrapText="1"/>
      <protection hidden="1" locked="0"/>
    </xf>
    <xf numFmtId="0" fontId="69" fillId="33" borderId="0" xfId="0" applyFont="1" applyFill="1" applyBorder="1" applyAlignment="1" applyProtection="1">
      <alignment vertical="top" wrapText="1"/>
      <protection hidden="1"/>
    </xf>
    <xf numFmtId="0" fontId="71" fillId="33" borderId="0" xfId="0" applyFont="1" applyFill="1" applyAlignment="1" applyProtection="1">
      <alignment horizontal="left" vertical="top"/>
      <protection hidden="1"/>
    </xf>
    <xf numFmtId="0" fontId="69" fillId="0" borderId="0" xfId="0" applyFont="1" applyFill="1" applyAlignment="1" applyProtection="1">
      <alignment horizontal="left" vertical="top" wrapText="1"/>
      <protection hidden="1" locked="0"/>
    </xf>
    <xf numFmtId="0" fontId="71" fillId="33" borderId="0" xfId="0" applyFont="1" applyFill="1" applyBorder="1" applyAlignment="1" applyProtection="1">
      <alignment horizontal="left" vertical="top"/>
      <protection hidden="1"/>
    </xf>
    <xf numFmtId="2" fontId="71" fillId="33" borderId="0" xfId="0" applyNumberFormat="1" applyFont="1" applyFill="1" applyAlignment="1" applyProtection="1">
      <alignment/>
      <protection hidden="1"/>
    </xf>
    <xf numFmtId="2" fontId="74" fillId="33" borderId="0" xfId="0" applyNumberFormat="1" applyFont="1" applyFill="1" applyBorder="1" applyAlignment="1" applyProtection="1">
      <alignment horizontal="right"/>
      <protection hidden="1"/>
    </xf>
    <xf numFmtId="0" fontId="68" fillId="0" borderId="0" xfId="0" applyFont="1" applyBorder="1" applyAlignment="1" applyProtection="1">
      <alignment horizontal="left" vertical="top"/>
      <protection hidden="1"/>
    </xf>
    <xf numFmtId="0" fontId="68" fillId="0" borderId="0" xfId="0" applyFont="1" applyFill="1" applyAlignment="1" applyProtection="1">
      <alignment wrapText="1"/>
      <protection hidden="1" locked="0"/>
    </xf>
    <xf numFmtId="0" fontId="68" fillId="0" borderId="0" xfId="0" applyFont="1" applyFill="1" applyBorder="1" applyAlignment="1" applyProtection="1">
      <alignment horizontal="left" vertical="top" wrapText="1"/>
      <protection hidden="1"/>
    </xf>
    <xf numFmtId="0" fontId="69" fillId="0" borderId="0" xfId="0" applyFont="1" applyBorder="1" applyAlignment="1" applyProtection="1">
      <alignment horizontal="left" vertical="top" wrapText="1"/>
      <protection hidden="1"/>
    </xf>
    <xf numFmtId="0" fontId="69" fillId="34" borderId="0" xfId="0" applyFont="1" applyFill="1" applyBorder="1" applyAlignment="1" applyProtection="1">
      <alignment horizontal="left" vertical="top" wrapText="1"/>
      <protection hidden="1"/>
    </xf>
    <xf numFmtId="0" fontId="68" fillId="0" borderId="0" xfId="0" applyFont="1" applyFill="1" applyBorder="1" applyAlignment="1" applyProtection="1">
      <alignment/>
      <protection hidden="1"/>
    </xf>
    <xf numFmtId="0" fontId="71" fillId="33" borderId="0" xfId="0" applyFont="1" applyFill="1" applyAlignment="1" applyProtection="1">
      <alignment horizontal="left"/>
      <protection hidden="1"/>
    </xf>
    <xf numFmtId="0" fontId="73" fillId="0" borderId="0" xfId="0" applyFont="1" applyAlignment="1" applyProtection="1">
      <alignment vertical="top"/>
      <protection hidden="1"/>
    </xf>
    <xf numFmtId="0" fontId="69" fillId="0" borderId="0" xfId="0" applyFont="1" applyFill="1" applyBorder="1" applyAlignment="1" applyProtection="1">
      <alignment/>
      <protection locked="0"/>
    </xf>
    <xf numFmtId="0" fontId="75" fillId="0" borderId="0" xfId="0" applyFont="1" applyFill="1" applyBorder="1" applyAlignment="1" applyProtection="1">
      <alignment/>
      <protection locked="0"/>
    </xf>
    <xf numFmtId="0" fontId="69" fillId="34" borderId="0" xfId="0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Border="1" applyAlignment="1" applyProtection="1">
      <alignment horizontal="left" vertical="top" wrapText="1"/>
      <protection locked="0"/>
    </xf>
    <xf numFmtId="0" fontId="68" fillId="0" borderId="0" xfId="0" applyFont="1" applyFill="1" applyAlignment="1" applyProtection="1">
      <alignment horizontal="left" vertical="top"/>
      <protection hidden="1"/>
    </xf>
    <xf numFmtId="0" fontId="76" fillId="33" borderId="0" xfId="0" applyFont="1" applyFill="1" applyAlignment="1" applyProtection="1">
      <alignment horizontal="left" vertical="top"/>
      <protection hidden="1"/>
    </xf>
    <xf numFmtId="0" fontId="69" fillId="33" borderId="0" xfId="0" applyFont="1" applyFill="1" applyBorder="1" applyAlignment="1" applyProtection="1">
      <alignment horizontal="left" vertical="top" wrapText="1"/>
      <protection hidden="1"/>
    </xf>
    <xf numFmtId="0" fontId="8" fillId="33" borderId="0" xfId="0" applyNumberFormat="1" applyFont="1" applyFill="1" applyBorder="1" applyAlignment="1" applyProtection="1">
      <alignment horizontal="left" vertical="top" wrapText="1"/>
      <protection hidden="1"/>
    </xf>
    <xf numFmtId="0" fontId="68" fillId="33" borderId="0" xfId="0" applyFont="1" applyFill="1" applyBorder="1" applyAlignment="1" applyProtection="1">
      <alignment horizontal="left" vertical="top" wrapText="1"/>
      <protection hidden="1"/>
    </xf>
    <xf numFmtId="0" fontId="71" fillId="33" borderId="0" xfId="0" applyFont="1" applyFill="1" applyBorder="1" applyAlignment="1" applyProtection="1">
      <alignment horizontal="left" vertical="top" wrapText="1"/>
      <protection hidden="1"/>
    </xf>
    <xf numFmtId="0" fontId="77" fillId="33" borderId="0" xfId="0" applyFont="1" applyFill="1" applyBorder="1" applyAlignment="1" applyProtection="1">
      <alignment horizontal="left" vertical="top" wrapText="1"/>
      <protection hidden="1"/>
    </xf>
    <xf numFmtId="0" fontId="69" fillId="33" borderId="0" xfId="0" applyFont="1" applyFill="1" applyAlignment="1" applyProtection="1">
      <alignment horizontal="left" vertical="top"/>
      <protection hidden="1"/>
    </xf>
    <xf numFmtId="0" fontId="78" fillId="35" borderId="12" xfId="0" applyFont="1" applyFill="1" applyBorder="1" applyAlignment="1" applyProtection="1">
      <alignment horizontal="center" vertical="top" wrapText="1"/>
      <protection hidden="1" locked="0"/>
    </xf>
    <xf numFmtId="0" fontId="78" fillId="0" borderId="12" xfId="0" applyFont="1" applyFill="1" applyBorder="1" applyAlignment="1" applyProtection="1">
      <alignment vertical="center" wrapText="1"/>
      <protection hidden="1"/>
    </xf>
    <xf numFmtId="0" fontId="76" fillId="0" borderId="0" xfId="0" applyFont="1" applyFill="1" applyAlignment="1" applyProtection="1">
      <alignment/>
      <protection hidden="1"/>
    </xf>
    <xf numFmtId="0" fontId="68" fillId="0" borderId="0" xfId="0" applyFont="1" applyAlignment="1" applyProtection="1">
      <alignment/>
      <protection hidden="1" locked="0"/>
    </xf>
    <xf numFmtId="0" fontId="68" fillId="0" borderId="13" xfId="0" applyFont="1" applyBorder="1" applyAlignment="1" applyProtection="1">
      <alignment horizontal="left" vertical="top" wrapText="1"/>
      <protection locked="0"/>
    </xf>
    <xf numFmtId="0" fontId="68" fillId="0" borderId="13" xfId="0" applyFont="1" applyBorder="1" applyAlignment="1" applyProtection="1">
      <alignment wrapText="1"/>
      <protection/>
    </xf>
    <xf numFmtId="0" fontId="68" fillId="34" borderId="0" xfId="0" applyFont="1" applyFill="1" applyAlignment="1">
      <alignment horizontal="left" vertical="top" wrapText="1"/>
    </xf>
    <xf numFmtId="0" fontId="68" fillId="0" borderId="0" xfId="0" applyFont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78" fillId="35" borderId="12" xfId="0" applyFont="1" applyFill="1" applyBorder="1" applyAlignment="1" applyProtection="1">
      <alignment horizontal="left" vertical="top" wrapText="1"/>
      <protection hidden="1" locked="0"/>
    </xf>
    <xf numFmtId="0" fontId="79" fillId="35" borderId="12" xfId="0" applyFont="1" applyFill="1" applyBorder="1" applyAlignment="1" applyProtection="1">
      <alignment horizontal="left" vertical="top" wrapText="1"/>
      <protection hidden="1" locked="0"/>
    </xf>
    <xf numFmtId="0" fontId="79" fillId="35" borderId="12" xfId="0" applyFont="1" applyFill="1" applyBorder="1" applyAlignment="1" applyProtection="1">
      <alignment horizontal="left" vertical="top" wrapText="1"/>
      <protection locked="0"/>
    </xf>
    <xf numFmtId="0" fontId="78" fillId="35" borderId="12" xfId="0" applyFont="1" applyFill="1" applyBorder="1" applyAlignment="1" applyProtection="1">
      <alignment horizontal="left" vertical="top" wrapText="1"/>
      <protection locked="0"/>
    </xf>
    <xf numFmtId="0" fontId="68" fillId="35" borderId="12" xfId="0" applyFont="1" applyFill="1" applyBorder="1" applyAlignment="1" applyProtection="1">
      <alignment horizontal="center" vertical="center" wrapText="1"/>
      <protection hidden="1" locked="0"/>
    </xf>
    <xf numFmtId="0" fontId="76" fillId="0" borderId="0" xfId="0" applyFont="1" applyFill="1" applyBorder="1" applyAlignment="1" applyProtection="1">
      <alignment horizontal="left" vertical="top" wrapText="1"/>
      <protection hidden="1"/>
    </xf>
    <xf numFmtId="0" fontId="76" fillId="33" borderId="0" xfId="0" applyFont="1" applyFill="1" applyBorder="1" applyAlignment="1" applyProtection="1">
      <alignment horizontal="left" vertical="top"/>
      <protection hidden="1"/>
    </xf>
    <xf numFmtId="0" fontId="80" fillId="35" borderId="0" xfId="0" applyFont="1" applyFill="1" applyBorder="1" applyAlignment="1" applyProtection="1">
      <alignment horizontal="left" vertical="top"/>
      <protection hidden="1" locked="0"/>
    </xf>
    <xf numFmtId="0" fontId="68" fillId="0" borderId="12" xfId="0" applyFont="1" applyFill="1" applyBorder="1" applyAlignment="1" applyProtection="1">
      <alignment horizontal="center" vertical="center" wrapText="1"/>
      <protection hidden="1"/>
    </xf>
    <xf numFmtId="0" fontId="16" fillId="35" borderId="14" xfId="0" applyFont="1" applyFill="1" applyBorder="1" applyAlignment="1" applyProtection="1">
      <alignment horizontal="left" vertical="top" wrapText="1"/>
      <protection hidden="1" locked="0"/>
    </xf>
    <xf numFmtId="0" fontId="16" fillId="35" borderId="11" xfId="0" applyFont="1" applyFill="1" applyBorder="1" applyAlignment="1" applyProtection="1">
      <alignment horizontal="left" vertical="top" wrapText="1"/>
      <protection hidden="1" locked="0"/>
    </xf>
    <xf numFmtId="0" fontId="16" fillId="35" borderId="15" xfId="0" applyFont="1" applyFill="1" applyBorder="1" applyAlignment="1" applyProtection="1">
      <alignment horizontal="left" vertical="top" wrapText="1"/>
      <protection hidden="1" locked="0"/>
    </xf>
    <xf numFmtId="0" fontId="68" fillId="0" borderId="14" xfId="0" applyFont="1" applyFill="1" applyBorder="1" applyAlignment="1" applyProtection="1">
      <alignment horizontal="center" vertical="center" wrapText="1"/>
      <protection hidden="1"/>
    </xf>
    <xf numFmtId="0" fontId="68" fillId="0" borderId="11" xfId="0" applyFont="1" applyFill="1" applyBorder="1" applyAlignment="1" applyProtection="1">
      <alignment horizontal="center" vertical="center" wrapText="1"/>
      <protection hidden="1"/>
    </xf>
    <xf numFmtId="0" fontId="68" fillId="0" borderId="15" xfId="0" applyFont="1" applyFill="1" applyBorder="1" applyAlignment="1" applyProtection="1">
      <alignment horizontal="center" vertical="center" wrapText="1"/>
      <protection hidden="1"/>
    </xf>
    <xf numFmtId="0" fontId="68" fillId="35" borderId="14" xfId="0" applyFont="1" applyFill="1" applyBorder="1" applyAlignment="1" applyProtection="1">
      <alignment horizontal="center" vertical="center" wrapText="1"/>
      <protection hidden="1" locked="0"/>
    </xf>
    <xf numFmtId="0" fontId="68" fillId="35" borderId="11" xfId="0" applyFont="1" applyFill="1" applyBorder="1" applyAlignment="1" applyProtection="1">
      <alignment horizontal="center" vertical="center" wrapText="1"/>
      <protection hidden="1" locked="0"/>
    </xf>
    <xf numFmtId="0" fontId="68" fillId="35" borderId="15" xfId="0" applyFont="1" applyFill="1" applyBorder="1" applyAlignment="1" applyProtection="1">
      <alignment horizontal="center" vertical="center" wrapText="1"/>
      <protection hidden="1" locked="0"/>
    </xf>
    <xf numFmtId="0" fontId="9" fillId="33" borderId="0" xfId="0" applyFont="1" applyFill="1" applyAlignment="1" applyProtection="1">
      <alignment horizontal="left" vertical="top" wrapText="1"/>
      <protection hidden="1"/>
    </xf>
    <xf numFmtId="0" fontId="69" fillId="33" borderId="0" xfId="0" applyFont="1" applyFill="1" applyAlignment="1" applyProtection="1">
      <alignment horizontal="left" vertical="top"/>
      <protection hidden="1"/>
    </xf>
    <xf numFmtId="2" fontId="71" fillId="33" borderId="12" xfId="0" applyNumberFormat="1" applyFont="1" applyFill="1" applyBorder="1" applyAlignment="1" applyProtection="1">
      <alignment horizontal="center" vertical="center"/>
      <protection hidden="1"/>
    </xf>
    <xf numFmtId="0" fontId="68" fillId="33" borderId="12" xfId="0" applyNumberFormat="1" applyFont="1" applyFill="1" applyBorder="1" applyAlignment="1" applyProtection="1">
      <alignment horizontal="left" vertical="top" wrapText="1"/>
      <protection hidden="1"/>
    </xf>
    <xf numFmtId="0" fontId="78" fillId="0" borderId="12" xfId="0" applyFont="1" applyFill="1" applyBorder="1" applyAlignment="1" applyProtection="1">
      <alignment horizontal="center" vertical="center" wrapText="1"/>
      <protection hidden="1"/>
    </xf>
    <xf numFmtId="0" fontId="79" fillId="0" borderId="12" xfId="0" applyFont="1" applyFill="1" applyBorder="1" applyAlignment="1" applyProtection="1">
      <alignment horizontal="center" vertical="center" wrapText="1"/>
      <protection hidden="1"/>
    </xf>
    <xf numFmtId="0" fontId="79" fillId="0" borderId="12" xfId="0" applyFont="1" applyFill="1" applyBorder="1" applyAlignment="1" applyProtection="1">
      <alignment horizontal="center" vertical="center" wrapText="1"/>
      <protection/>
    </xf>
    <xf numFmtId="0" fontId="78" fillId="0" borderId="12" xfId="0" applyFont="1" applyFill="1" applyBorder="1" applyAlignment="1" applyProtection="1">
      <alignment horizontal="center" vertical="center" wrapText="1"/>
      <protection/>
    </xf>
    <xf numFmtId="0" fontId="68" fillId="33" borderId="12" xfId="0" applyFont="1" applyFill="1" applyBorder="1" applyAlignment="1" applyProtection="1">
      <alignment horizontal="left" vertical="top" wrapText="1"/>
      <protection hidden="1"/>
    </xf>
    <xf numFmtId="0" fontId="76" fillId="35" borderId="10" xfId="0" applyFont="1" applyFill="1" applyBorder="1" applyAlignment="1" applyProtection="1">
      <alignment horizontal="left" vertical="top" wrapText="1"/>
      <protection hidden="1" locked="0"/>
    </xf>
    <xf numFmtId="0" fontId="76" fillId="35" borderId="0" xfId="0" applyFont="1" applyFill="1" applyAlignment="1" applyProtection="1">
      <alignment horizontal="left" vertical="top" wrapText="1"/>
      <protection hidden="1" locked="0"/>
    </xf>
    <xf numFmtId="0" fontId="71" fillId="0" borderId="16" xfId="0" applyFont="1" applyFill="1" applyBorder="1" applyAlignment="1" applyProtection="1">
      <alignment horizontal="center" vertical="top" wrapText="1"/>
      <protection hidden="1"/>
    </xf>
    <xf numFmtId="0" fontId="71" fillId="33" borderId="12" xfId="0" applyFont="1" applyFill="1" applyBorder="1" applyAlignment="1" applyProtection="1">
      <alignment horizontal="center" vertical="center"/>
      <protection hidden="1"/>
    </xf>
    <xf numFmtId="0" fontId="68" fillId="33" borderId="0" xfId="0" applyFont="1" applyFill="1" applyAlignment="1" applyProtection="1">
      <alignment horizontal="left"/>
      <protection hidden="1"/>
    </xf>
    <xf numFmtId="2" fontId="71" fillId="33" borderId="14" xfId="0" applyNumberFormat="1" applyFont="1" applyFill="1" applyBorder="1" applyAlignment="1" applyProtection="1">
      <alignment horizontal="center" vertical="center"/>
      <protection hidden="1"/>
    </xf>
    <xf numFmtId="2" fontId="71" fillId="33" borderId="11" xfId="0" applyNumberFormat="1" applyFont="1" applyFill="1" applyBorder="1" applyAlignment="1" applyProtection="1">
      <alignment horizontal="center" vertical="center"/>
      <protection hidden="1"/>
    </xf>
    <xf numFmtId="2" fontId="71" fillId="33" borderId="15" xfId="0" applyNumberFormat="1" applyFont="1" applyFill="1" applyBorder="1" applyAlignment="1" applyProtection="1">
      <alignment horizontal="center" vertical="center"/>
      <protection hidden="1"/>
    </xf>
    <xf numFmtId="0" fontId="68" fillId="33" borderId="0" xfId="0" applyFont="1" applyFill="1" applyBorder="1" applyAlignment="1" applyProtection="1">
      <alignment horizontal="center" vertical="top"/>
      <protection hidden="1"/>
    </xf>
    <xf numFmtId="0" fontId="76" fillId="0" borderId="11" xfId="0" applyFont="1" applyFill="1" applyBorder="1" applyAlignment="1" applyProtection="1">
      <alignment horizontal="left" vertical="top" wrapText="1"/>
      <protection hidden="1"/>
    </xf>
    <xf numFmtId="2" fontId="74" fillId="33" borderId="17" xfId="0" applyNumberFormat="1" applyFont="1" applyFill="1" applyBorder="1" applyAlignment="1" applyProtection="1">
      <alignment horizontal="center"/>
      <protection hidden="1"/>
    </xf>
    <xf numFmtId="0" fontId="71" fillId="35" borderId="0" xfId="0" applyFont="1" applyFill="1" applyAlignment="1" applyProtection="1">
      <alignment horizontal="left" vertical="top" wrapText="1"/>
      <protection hidden="1" locked="0"/>
    </xf>
    <xf numFmtId="0" fontId="76" fillId="33" borderId="0" xfId="0" applyFont="1" applyFill="1" applyBorder="1" applyAlignment="1" applyProtection="1">
      <alignment horizontal="left" vertical="top" wrapText="1"/>
      <protection hidden="1"/>
    </xf>
    <xf numFmtId="0" fontId="69" fillId="0" borderId="10" xfId="0" applyFont="1" applyFill="1" applyBorder="1" applyAlignment="1" applyProtection="1">
      <alignment horizontal="right"/>
      <protection hidden="1"/>
    </xf>
    <xf numFmtId="0" fontId="68" fillId="33" borderId="0" xfId="0" applyFont="1" applyFill="1" applyAlignment="1" applyProtection="1">
      <alignment horizontal="center"/>
      <protection hidden="1"/>
    </xf>
    <xf numFmtId="0" fontId="68" fillId="33" borderId="0" xfId="0" applyFont="1" applyFill="1" applyAlignment="1" applyProtection="1">
      <alignment horizontal="left" vertical="top" wrapText="1"/>
      <protection hidden="1"/>
    </xf>
    <xf numFmtId="0" fontId="69" fillId="33" borderId="10" xfId="0" applyFont="1" applyFill="1" applyBorder="1" applyAlignment="1" applyProtection="1">
      <alignment horizontal="left" vertical="top" wrapText="1"/>
      <protection hidden="1"/>
    </xf>
    <xf numFmtId="0" fontId="68" fillId="33" borderId="0" xfId="0" applyFont="1" applyFill="1" applyAlignment="1" applyProtection="1">
      <alignment horizontal="left" vertical="top"/>
      <protection hidden="1"/>
    </xf>
    <xf numFmtId="0" fontId="77" fillId="0" borderId="0" xfId="0" applyFont="1" applyFill="1" applyBorder="1" applyAlignment="1" applyProtection="1">
      <alignment horizontal="left" wrapText="1"/>
      <protection hidden="1"/>
    </xf>
    <xf numFmtId="0" fontId="77" fillId="0" borderId="10" xfId="0" applyFont="1" applyFill="1" applyBorder="1" applyAlignment="1" applyProtection="1">
      <alignment horizontal="left" wrapText="1"/>
      <protection hidden="1"/>
    </xf>
    <xf numFmtId="0" fontId="68" fillId="0" borderId="10" xfId="0" applyFont="1" applyBorder="1" applyAlignment="1" applyProtection="1">
      <alignment horizontal="center"/>
      <protection hidden="1"/>
    </xf>
    <xf numFmtId="14" fontId="69" fillId="33" borderId="11" xfId="0" applyNumberFormat="1" applyFont="1" applyFill="1" applyBorder="1" applyAlignment="1" applyProtection="1">
      <alignment horizontal="right" wrapText="1"/>
      <protection hidden="1" locked="0"/>
    </xf>
    <xf numFmtId="0" fontId="70" fillId="33" borderId="10" xfId="0" applyFont="1" applyFill="1" applyBorder="1" applyAlignment="1" applyProtection="1">
      <alignment horizontal="right" wrapText="1"/>
      <protection hidden="1"/>
    </xf>
    <xf numFmtId="0" fontId="69" fillId="33" borderId="11" xfId="0" applyFont="1" applyFill="1" applyBorder="1" applyAlignment="1" applyProtection="1">
      <alignment horizontal="left" vertical="top" wrapText="1"/>
      <protection hidden="1"/>
    </xf>
    <xf numFmtId="0" fontId="69" fillId="0" borderId="10" xfId="0" applyFont="1" applyFill="1" applyBorder="1" applyAlignment="1" applyProtection="1">
      <alignment horizontal="center"/>
      <protection hidden="1"/>
    </xf>
    <xf numFmtId="0" fontId="69" fillId="33" borderId="0" xfId="0" applyFont="1" applyFill="1" applyAlignment="1" applyProtection="1">
      <alignment horizontal="center" vertical="top"/>
      <protection hidden="1"/>
    </xf>
    <xf numFmtId="0" fontId="68" fillId="33" borderId="0" xfId="0" applyFont="1" applyFill="1" applyAlignment="1" applyProtection="1">
      <alignment horizontal="right"/>
      <protection hidden="1"/>
    </xf>
    <xf numFmtId="14" fontId="69" fillId="33" borderId="10" xfId="0" applyNumberFormat="1" applyFont="1" applyFill="1" applyBorder="1" applyAlignment="1" applyProtection="1">
      <alignment horizontal="center"/>
      <protection hidden="1"/>
    </xf>
    <xf numFmtId="1" fontId="71" fillId="33" borderId="12" xfId="0" applyNumberFormat="1" applyFont="1" applyFill="1" applyBorder="1" applyAlignment="1" applyProtection="1">
      <alignment horizontal="center" vertical="center"/>
      <protection hidden="1"/>
    </xf>
    <xf numFmtId="0" fontId="68" fillId="33" borderId="0" xfId="0" applyFont="1" applyFill="1" applyAlignment="1" applyProtection="1">
      <alignment horizontal="justify" wrapText="1"/>
      <protection hidden="1"/>
    </xf>
    <xf numFmtId="0" fontId="68" fillId="0" borderId="0" xfId="0" applyFont="1" applyFill="1" applyAlignment="1" applyProtection="1">
      <alignment horizontal="left" vertical="top"/>
      <protection hidden="1"/>
    </xf>
    <xf numFmtId="0" fontId="77" fillId="33" borderId="12" xfId="0" applyFont="1" applyFill="1" applyBorder="1" applyAlignment="1" applyProtection="1">
      <alignment horizontal="center" vertical="center" wrapText="1"/>
      <protection hidden="1"/>
    </xf>
    <xf numFmtId="0" fontId="68" fillId="33" borderId="0" xfId="0" applyFont="1" applyFill="1" applyBorder="1" applyAlignment="1" applyProtection="1">
      <alignment horizontal="left" vertical="top" wrapText="1"/>
      <protection hidden="1"/>
    </xf>
    <xf numFmtId="49" fontId="69" fillId="33" borderId="10" xfId="0" applyNumberFormat="1" applyFont="1" applyFill="1" applyBorder="1" applyAlignment="1" applyProtection="1">
      <alignment horizontal="center" wrapText="1"/>
      <protection hidden="1"/>
    </xf>
    <xf numFmtId="0" fontId="69" fillId="33" borderId="10" xfId="0" applyFont="1" applyFill="1" applyBorder="1" applyAlignment="1" applyProtection="1">
      <alignment horizontal="center" wrapText="1"/>
      <protection hidden="1"/>
    </xf>
    <xf numFmtId="0" fontId="69" fillId="33" borderId="10" xfId="0" applyFont="1" applyFill="1" applyBorder="1" applyAlignment="1" applyProtection="1">
      <alignment horizontal="center"/>
      <protection hidden="1"/>
    </xf>
    <xf numFmtId="0" fontId="77" fillId="33" borderId="12" xfId="0" applyFont="1" applyFill="1" applyBorder="1" applyAlignment="1" applyProtection="1">
      <alignment horizontal="center" vertical="center"/>
      <protection hidden="1"/>
    </xf>
    <xf numFmtId="0" fontId="68" fillId="33" borderId="14" xfId="0" applyNumberFormat="1" applyFont="1" applyFill="1" applyBorder="1" applyAlignment="1" applyProtection="1">
      <alignment horizontal="right" vertical="top" wrapText="1"/>
      <protection/>
    </xf>
    <xf numFmtId="0" fontId="68" fillId="33" borderId="11" xfId="0" applyNumberFormat="1" applyFont="1" applyFill="1" applyBorder="1" applyAlignment="1" applyProtection="1">
      <alignment horizontal="right" vertical="top" wrapText="1"/>
      <protection/>
    </xf>
    <xf numFmtId="0" fontId="68" fillId="33" borderId="15" xfId="0" applyNumberFormat="1" applyFont="1" applyFill="1" applyBorder="1" applyAlignment="1" applyProtection="1">
      <alignment horizontal="right" vertical="top" wrapText="1"/>
      <protection/>
    </xf>
    <xf numFmtId="49" fontId="71" fillId="0" borderId="10" xfId="0" applyNumberFormat="1" applyFont="1" applyFill="1" applyBorder="1" applyAlignment="1" applyProtection="1">
      <alignment horizontal="left" vertical="top" wrapText="1"/>
      <protection hidden="1"/>
    </xf>
    <xf numFmtId="0" fontId="71" fillId="0" borderId="10" xfId="0" applyFont="1" applyFill="1" applyBorder="1" applyAlignment="1" applyProtection="1">
      <alignment horizontal="left" vertical="top" wrapText="1"/>
      <protection hidden="1"/>
    </xf>
    <xf numFmtId="0" fontId="68" fillId="33" borderId="14" xfId="0" applyFont="1" applyFill="1" applyBorder="1" applyAlignment="1" applyProtection="1">
      <alignment horizontal="left" vertical="top" wrapText="1"/>
      <protection hidden="1"/>
    </xf>
    <xf numFmtId="0" fontId="68" fillId="33" borderId="11" xfId="0" applyFont="1" applyFill="1" applyBorder="1" applyAlignment="1" applyProtection="1">
      <alignment horizontal="left" vertical="top" wrapText="1"/>
      <protection hidden="1"/>
    </xf>
    <xf numFmtId="0" fontId="68" fillId="33" borderId="15" xfId="0" applyFont="1" applyFill="1" applyBorder="1" applyAlignment="1" applyProtection="1">
      <alignment horizontal="left" vertical="top" wrapText="1"/>
      <protection hidden="1"/>
    </xf>
    <xf numFmtId="0" fontId="68" fillId="33" borderId="0" xfId="0" applyFont="1" applyFill="1" applyAlignment="1" applyProtection="1">
      <alignment horizontal="left" wrapText="1"/>
      <protection hidden="1"/>
    </xf>
    <xf numFmtId="2" fontId="68" fillId="33" borderId="12" xfId="0" applyNumberFormat="1" applyFont="1" applyFill="1" applyBorder="1" applyAlignment="1" applyProtection="1">
      <alignment horizontal="center" vertical="center"/>
      <protection hidden="1"/>
    </xf>
    <xf numFmtId="0" fontId="71" fillId="33" borderId="0" xfId="0" applyFont="1" applyFill="1" applyAlignment="1" applyProtection="1">
      <alignment horizontal="center" vertical="center"/>
      <protection hidden="1"/>
    </xf>
    <xf numFmtId="0" fontId="76" fillId="33" borderId="0" xfId="0" applyFont="1" applyFill="1" applyAlignment="1" applyProtection="1">
      <alignment horizontal="left" vertical="top"/>
      <protection hidden="1"/>
    </xf>
    <xf numFmtId="14" fontId="68" fillId="33" borderId="10" xfId="0" applyNumberFormat="1" applyFont="1" applyFill="1" applyBorder="1" applyAlignment="1" applyProtection="1">
      <alignment horizontal="center" wrapText="1"/>
      <protection hidden="1"/>
    </xf>
    <xf numFmtId="0" fontId="68" fillId="33" borderId="10" xfId="0" applyFont="1" applyFill="1" applyBorder="1" applyAlignment="1" applyProtection="1">
      <alignment horizontal="center"/>
      <protection hidden="1" locked="0"/>
    </xf>
    <xf numFmtId="49" fontId="68" fillId="33" borderId="10" xfId="0" applyNumberFormat="1" applyFont="1" applyFill="1" applyBorder="1" applyAlignment="1" applyProtection="1">
      <alignment horizontal="center" wrapText="1"/>
      <protection hidden="1"/>
    </xf>
    <xf numFmtId="0" fontId="68" fillId="33" borderId="10" xfId="0" applyNumberFormat="1" applyFont="1" applyFill="1" applyBorder="1" applyAlignment="1" applyProtection="1">
      <alignment horizontal="center" wrapText="1"/>
      <protection hidden="1"/>
    </xf>
    <xf numFmtId="0" fontId="76" fillId="0" borderId="10" xfId="0" applyFont="1" applyFill="1" applyBorder="1" applyAlignment="1" applyProtection="1">
      <alignment horizontal="center" vertical="top"/>
      <protection/>
    </xf>
    <xf numFmtId="0" fontId="76" fillId="33" borderId="0" xfId="0" applyFont="1" applyFill="1" applyBorder="1" applyAlignment="1" applyProtection="1">
      <alignment horizontal="left" vertical="top" wrapText="1"/>
      <protection hidden="1" locked="0"/>
    </xf>
    <xf numFmtId="0" fontId="76" fillId="0" borderId="18" xfId="0" applyFont="1" applyFill="1" applyBorder="1" applyAlignment="1" applyProtection="1">
      <alignment horizontal="left" vertical="top"/>
      <protection/>
    </xf>
    <xf numFmtId="0" fontId="71" fillId="0" borderId="12" xfId="0" applyFont="1" applyFill="1" applyBorder="1" applyAlignment="1" applyProtection="1">
      <alignment horizontal="center" vertical="center"/>
      <protection hidden="1"/>
    </xf>
    <xf numFmtId="49" fontId="68" fillId="33" borderId="14" xfId="0" applyNumberFormat="1" applyFont="1" applyFill="1" applyBorder="1" applyAlignment="1" applyProtection="1">
      <alignment horizontal="center" vertical="top" wrapText="1"/>
      <protection/>
    </xf>
    <xf numFmtId="49" fontId="68" fillId="33" borderId="11" xfId="0" applyNumberFormat="1" applyFont="1" applyFill="1" applyBorder="1" applyAlignment="1" applyProtection="1">
      <alignment horizontal="center" vertical="top" wrapText="1"/>
      <protection/>
    </xf>
    <xf numFmtId="49" fontId="68" fillId="33" borderId="15" xfId="0" applyNumberFormat="1" applyFont="1" applyFill="1" applyBorder="1" applyAlignment="1" applyProtection="1">
      <alignment horizontal="center" vertical="top" wrapText="1"/>
      <protection/>
    </xf>
    <xf numFmtId="0" fontId="76" fillId="0" borderId="0" xfId="0" applyFont="1" applyFill="1" applyAlignment="1" applyProtection="1">
      <alignment horizontal="left" wrapText="1"/>
      <protection hidden="1"/>
    </xf>
    <xf numFmtId="0" fontId="76" fillId="35" borderId="10" xfId="0" applyFont="1" applyFill="1" applyBorder="1" applyAlignment="1" applyProtection="1">
      <alignment horizontal="left" vertical="top" wrapText="1"/>
      <protection locked="0"/>
    </xf>
    <xf numFmtId="0" fontId="77" fillId="0" borderId="18" xfId="0" applyFont="1" applyFill="1" applyBorder="1" applyAlignment="1" applyProtection="1">
      <alignment horizontal="center" vertical="top"/>
      <protection hidden="1"/>
    </xf>
    <xf numFmtId="14" fontId="76" fillId="35" borderId="10" xfId="0" applyNumberFormat="1" applyFont="1" applyFill="1" applyBorder="1" applyAlignment="1" applyProtection="1">
      <alignment horizontal="center" vertical="top" wrapText="1"/>
      <protection hidden="1" locked="0"/>
    </xf>
    <xf numFmtId="0" fontId="81" fillId="33" borderId="0" xfId="0" applyFont="1" applyFill="1" applyAlignment="1" applyProtection="1">
      <alignment horizontal="left" vertical="top" wrapText="1"/>
      <protection hidden="1" locked="0"/>
    </xf>
    <xf numFmtId="0" fontId="76" fillId="35" borderId="10" xfId="0" applyFont="1" applyFill="1" applyBorder="1" applyAlignment="1" applyProtection="1">
      <alignment horizontal="center" vertical="top" wrapText="1"/>
      <protection hidden="1" locked="0"/>
    </xf>
    <xf numFmtId="0" fontId="82" fillId="35" borderId="10" xfId="0" applyFont="1" applyFill="1" applyBorder="1" applyAlignment="1" applyProtection="1">
      <alignment horizontal="left" vertical="top" wrapText="1"/>
      <protection hidden="1" locked="0"/>
    </xf>
    <xf numFmtId="49" fontId="83" fillId="35" borderId="0" xfId="0" applyNumberFormat="1" applyFont="1" applyFill="1" applyAlignment="1" applyProtection="1">
      <alignment horizontal="left" vertical="top" wrapText="1"/>
      <protection hidden="1" locked="0"/>
    </xf>
    <xf numFmtId="49" fontId="76" fillId="33" borderId="0" xfId="0" applyNumberFormat="1" applyFont="1" applyFill="1" applyBorder="1" applyAlignment="1" applyProtection="1">
      <alignment horizontal="center" vertical="top"/>
      <protection hidden="1"/>
    </xf>
    <xf numFmtId="49" fontId="76" fillId="35" borderId="10" xfId="0" applyNumberFormat="1" applyFont="1" applyFill="1" applyBorder="1" applyAlignment="1" applyProtection="1">
      <alignment horizontal="center" vertical="top" wrapText="1"/>
      <protection hidden="1" locked="0"/>
    </xf>
    <xf numFmtId="0" fontId="68" fillId="33" borderId="10" xfId="0" applyFont="1" applyFill="1" applyBorder="1" applyAlignment="1" applyProtection="1">
      <alignment horizontal="left" vertical="top"/>
      <protection hidden="1"/>
    </xf>
    <xf numFmtId="0" fontId="84" fillId="33" borderId="0" xfId="0" applyFont="1" applyFill="1" applyAlignment="1" applyProtection="1">
      <alignment horizontal="left" vertical="top"/>
      <protection hidden="1"/>
    </xf>
    <xf numFmtId="0" fontId="8" fillId="33" borderId="0" xfId="0" applyNumberFormat="1" applyFont="1" applyFill="1" applyBorder="1" applyAlignment="1" applyProtection="1">
      <alignment horizontal="left" vertical="top" wrapText="1"/>
      <protection hidden="1"/>
    </xf>
    <xf numFmtId="0" fontId="71" fillId="33" borderId="0" xfId="0" applyFont="1" applyFill="1" applyBorder="1" applyAlignment="1" applyProtection="1">
      <alignment horizontal="left" vertical="top" wrapText="1"/>
      <protection hidden="1"/>
    </xf>
    <xf numFmtId="0" fontId="71" fillId="33" borderId="18" xfId="0" applyFont="1" applyFill="1" applyBorder="1" applyAlignment="1" applyProtection="1">
      <alignment horizontal="left" vertical="top" wrapText="1"/>
      <protection hidden="1"/>
    </xf>
    <xf numFmtId="49" fontId="8" fillId="33" borderId="0" xfId="0" applyNumberFormat="1" applyFont="1" applyFill="1" applyBorder="1" applyAlignment="1" applyProtection="1">
      <alignment horizontal="left" vertical="top" wrapText="1"/>
      <protection hidden="1"/>
    </xf>
    <xf numFmtId="0" fontId="68" fillId="35" borderId="10" xfId="0" applyFont="1" applyFill="1" applyBorder="1" applyAlignment="1" applyProtection="1">
      <alignment horizontal="left" vertical="top" wrapText="1"/>
      <protection hidden="1" locked="0"/>
    </xf>
    <xf numFmtId="0" fontId="70" fillId="33" borderId="18" xfId="0" applyFont="1" applyFill="1" applyBorder="1" applyAlignment="1" applyProtection="1">
      <alignment horizontal="center" vertical="top"/>
      <protection hidden="1"/>
    </xf>
    <xf numFmtId="0" fontId="69" fillId="33" borderId="0" xfId="0" applyFont="1" applyFill="1" applyBorder="1" applyAlignment="1" applyProtection="1">
      <alignment horizontal="left" vertical="top" wrapText="1"/>
      <protection hidden="1"/>
    </xf>
    <xf numFmtId="0" fontId="69" fillId="33" borderId="0" xfId="0" applyFont="1" applyFill="1" applyBorder="1" applyAlignment="1" applyProtection="1">
      <alignment horizontal="center" vertical="top" wrapText="1"/>
      <protection hidden="1"/>
    </xf>
    <xf numFmtId="0" fontId="76" fillId="0" borderId="0" xfId="0" applyFont="1" applyFill="1" applyBorder="1" applyAlignment="1" applyProtection="1">
      <alignment horizontal="left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1" defaultTableStyle="TableStyleMedium2" defaultPivotStyle="PivotStyleLight16">
    <tableStyle name="прейскурант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86" name="Таблица183" displayName="Таблица183" ref="BA1:BC27" comment="" totalsRowShown="0">
  <autoFilter ref="BA1:BC27"/>
  <tableColumns count="3">
    <tableColumn id="1" name="1"/>
    <tableColumn id="2" name="2"/>
    <tableColumn id="3" name="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19"/>
  <sheetViews>
    <sheetView tabSelected="1" zoomScale="115" zoomScaleNormal="115" zoomScaleSheetLayoutView="120" zoomScalePageLayoutView="90" workbookViewId="0" topLeftCell="A1">
      <selection activeCell="W6" sqref="W6:AK6"/>
    </sheetView>
  </sheetViews>
  <sheetFormatPr defaultColWidth="2.28125" defaultRowHeight="15"/>
  <cols>
    <col min="1" max="1" width="2.28125" style="22" customWidth="1"/>
    <col min="2" max="2" width="5.57421875" style="22" customWidth="1"/>
    <col min="3" max="10" width="2.28125" style="22" customWidth="1"/>
    <col min="11" max="11" width="5.57421875" style="22" bestFit="1" customWidth="1"/>
    <col min="12" max="12" width="3.28125" style="22" bestFit="1" customWidth="1"/>
    <col min="13" max="14" width="2.28125" style="22" customWidth="1"/>
    <col min="15" max="15" width="2.00390625" style="22" customWidth="1"/>
    <col min="16" max="18" width="2.28125" style="22" customWidth="1"/>
    <col min="19" max="20" width="2.28125" style="26" customWidth="1"/>
    <col min="21" max="22" width="2.28125" style="22" customWidth="1"/>
    <col min="23" max="23" width="1.28515625" style="22" customWidth="1"/>
    <col min="24" max="25" width="2.28125" style="22" customWidth="1"/>
    <col min="26" max="26" width="3.00390625" style="22" customWidth="1"/>
    <col min="27" max="27" width="4.7109375" style="22" customWidth="1"/>
    <col min="28" max="28" width="2.28125" style="22" customWidth="1"/>
    <col min="29" max="29" width="1.421875" style="22" customWidth="1"/>
    <col min="30" max="30" width="2.28125" style="22" customWidth="1"/>
    <col min="31" max="31" width="3.7109375" style="22" customWidth="1"/>
    <col min="32" max="32" width="2.421875" style="22" customWidth="1"/>
    <col min="33" max="33" width="2.28125" style="22" customWidth="1"/>
    <col min="34" max="34" width="1.7109375" style="22" customWidth="1"/>
    <col min="35" max="35" width="4.8515625" style="22" customWidth="1"/>
    <col min="36" max="37" width="3.00390625" style="22" customWidth="1"/>
    <col min="38" max="38" width="2.7109375" style="22" customWidth="1"/>
    <col min="39" max="39" width="2.28125" style="24" customWidth="1"/>
    <col min="40" max="47" width="2.28125" style="22" customWidth="1"/>
    <col min="48" max="48" width="0.71875" style="22" customWidth="1"/>
    <col min="49" max="49" width="2.28125" style="22" customWidth="1"/>
    <col min="50" max="51" width="2.57421875" style="22" customWidth="1"/>
    <col min="52" max="52" width="2.28125" style="22" customWidth="1"/>
    <col min="53" max="53" width="29.140625" style="22" hidden="1" customWidth="1"/>
    <col min="54" max="54" width="20.421875" style="22" hidden="1" customWidth="1"/>
    <col min="55" max="55" width="32.140625" style="22" hidden="1" customWidth="1"/>
    <col min="56" max="56" width="14.140625" style="22" hidden="1" customWidth="1"/>
    <col min="57" max="60" width="1.8515625" style="22" customWidth="1"/>
    <col min="61" max="62" width="2.28125" style="22" customWidth="1"/>
    <col min="63" max="16384" width="2.28125" style="22" customWidth="1"/>
  </cols>
  <sheetData>
    <row r="1" spans="1:60" ht="67.5" customHeight="1">
      <c r="A1" s="191" t="s">
        <v>104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79" t="s">
        <v>65</v>
      </c>
      <c r="BB1" s="79" t="s">
        <v>66</v>
      </c>
      <c r="BC1" s="79" t="s">
        <v>67</v>
      </c>
      <c r="BD1" s="80"/>
      <c r="BE1" s="80"/>
      <c r="BF1" s="80"/>
      <c r="BG1" s="80"/>
      <c r="BH1" s="80"/>
    </row>
    <row r="2" spans="1:60" s="53" customFormat="1" ht="225.7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81" t="s">
        <v>97</v>
      </c>
      <c r="BB2" s="97" t="s">
        <v>68</v>
      </c>
      <c r="BC2" s="97" t="s">
        <v>69</v>
      </c>
      <c r="BD2" s="80"/>
      <c r="BE2" s="80"/>
      <c r="BG2" s="64"/>
      <c r="BH2" s="49"/>
    </row>
    <row r="3" spans="1:60" ht="38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82" t="s">
        <v>107</v>
      </c>
      <c r="BB3" s="98" t="s">
        <v>68</v>
      </c>
      <c r="BC3" s="98" t="s">
        <v>80</v>
      </c>
      <c r="BD3" s="80"/>
      <c r="BE3" s="80"/>
      <c r="BG3" s="64"/>
      <c r="BH3" s="49"/>
    </row>
    <row r="4" spans="1:60" ht="21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81" t="s">
        <v>108</v>
      </c>
      <c r="BB4" s="97" t="s">
        <v>68</v>
      </c>
      <c r="BC4" s="97" t="s">
        <v>81</v>
      </c>
      <c r="BD4" s="80"/>
      <c r="BE4" s="80"/>
      <c r="BG4" s="64"/>
      <c r="BH4" s="49"/>
    </row>
    <row r="5" spans="1:60" s="32" customFormat="1" ht="1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187" t="s">
        <v>47</v>
      </c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74" t="s">
        <v>98</v>
      </c>
      <c r="BB5" s="98" t="s">
        <v>70</v>
      </c>
      <c r="BC5" s="98" t="s">
        <v>71</v>
      </c>
      <c r="BD5" s="80"/>
      <c r="BE5" s="80"/>
      <c r="BF5" s="22"/>
      <c r="BG5" s="73"/>
      <c r="BH5" s="52"/>
    </row>
    <row r="6" spans="1:60" s="32" customFormat="1" ht="41.2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128" t="s">
        <v>97</v>
      </c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74" t="s">
        <v>109</v>
      </c>
      <c r="BB6" s="97" t="s">
        <v>70</v>
      </c>
      <c r="BC6" s="97" t="s">
        <v>82</v>
      </c>
      <c r="BD6" s="80"/>
      <c r="BE6" s="80"/>
      <c r="BF6" s="22"/>
      <c r="BG6" s="73"/>
      <c r="BH6" s="52"/>
    </row>
    <row r="7" spans="1:60" s="32" customFormat="1" ht="6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84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74" t="s">
        <v>110</v>
      </c>
      <c r="BB7" s="98" t="s">
        <v>70</v>
      </c>
      <c r="BC7" s="98" t="s">
        <v>83</v>
      </c>
      <c r="BD7" s="80"/>
      <c r="BE7" s="80"/>
      <c r="BF7" s="22"/>
      <c r="BG7" s="73"/>
      <c r="BH7" s="52"/>
    </row>
    <row r="8" spans="1:60" s="32" customFormat="1" ht="5.2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74" t="s">
        <v>111</v>
      </c>
      <c r="BB8" s="97" t="s">
        <v>70</v>
      </c>
      <c r="BC8" s="97" t="s">
        <v>148</v>
      </c>
      <c r="BD8" s="80"/>
      <c r="BE8" s="80"/>
      <c r="BF8" s="22"/>
      <c r="BG8" s="73"/>
      <c r="BH8" s="52"/>
    </row>
    <row r="9" spans="1:60" s="32" customFormat="1" ht="21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98" t="s">
        <v>40</v>
      </c>
      <c r="O9" s="198"/>
      <c r="P9" s="198"/>
      <c r="Q9" s="198"/>
      <c r="R9" s="198"/>
      <c r="S9" s="198"/>
      <c r="T9" s="19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74" t="s">
        <v>112</v>
      </c>
      <c r="BB9" s="98" t="s">
        <v>70</v>
      </c>
      <c r="BC9" s="98" t="s">
        <v>93</v>
      </c>
      <c r="BD9" s="80"/>
      <c r="BE9" s="80"/>
      <c r="BF9" s="22"/>
      <c r="BG9" s="73"/>
      <c r="BH9" s="52"/>
    </row>
    <row r="10" spans="1:60" s="32" customFormat="1" ht="45" customHeight="1">
      <c r="A10" s="38"/>
      <c r="B10" s="194" t="s">
        <v>106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75" t="s">
        <v>99</v>
      </c>
      <c r="BB10" s="97" t="s">
        <v>72</v>
      </c>
      <c r="BC10" s="97" t="s">
        <v>149</v>
      </c>
      <c r="BD10" s="80"/>
      <c r="BE10" s="80"/>
      <c r="BF10" s="22"/>
      <c r="BG10" s="73"/>
      <c r="BH10" s="52"/>
    </row>
    <row r="11" spans="1:60" s="32" customFormat="1" ht="8.2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74" t="s">
        <v>113</v>
      </c>
      <c r="BB11" s="98" t="s">
        <v>72</v>
      </c>
      <c r="BC11" s="98" t="s">
        <v>150</v>
      </c>
      <c r="BD11" s="80"/>
      <c r="BE11" s="80"/>
      <c r="BF11" s="22"/>
      <c r="BG11" s="73"/>
      <c r="BH11" s="52"/>
    </row>
    <row r="12" spans="1:60" s="32" customFormat="1" ht="23.25" customHeight="1">
      <c r="A12" s="38"/>
      <c r="B12" s="175" t="s">
        <v>105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5" t="s">
        <v>6</v>
      </c>
      <c r="AB12" s="195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63" t="s">
        <v>114</v>
      </c>
      <c r="BB12" s="97" t="s">
        <v>72</v>
      </c>
      <c r="BC12" s="97" t="s">
        <v>84</v>
      </c>
      <c r="BD12" s="80"/>
      <c r="BE12" s="80"/>
      <c r="BF12" s="22"/>
      <c r="BG12" s="73"/>
      <c r="BH12" s="52"/>
    </row>
    <row r="13" spans="1:60" s="32" customFormat="1" ht="61.5" customHeight="1">
      <c r="A13" s="38"/>
      <c r="B13" s="105" t="s">
        <v>142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63" t="s">
        <v>115</v>
      </c>
      <c r="BB13" s="98" t="s">
        <v>72</v>
      </c>
      <c r="BC13" s="98" t="s">
        <v>94</v>
      </c>
      <c r="BD13" s="80"/>
      <c r="BE13" s="80"/>
      <c r="BF13" s="22"/>
      <c r="BG13" s="64"/>
      <c r="BH13" s="49"/>
    </row>
    <row r="14" spans="1:60" ht="25.5" customHeight="1">
      <c r="A14" s="43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63" t="s">
        <v>116</v>
      </c>
      <c r="BB14" s="99" t="s">
        <v>151</v>
      </c>
      <c r="BC14" s="97" t="s">
        <v>95</v>
      </c>
      <c r="BD14" s="80"/>
      <c r="BE14" s="80"/>
      <c r="BG14" s="64"/>
      <c r="BH14" s="49"/>
    </row>
    <row r="15" spans="1:60" s="32" customFormat="1" ht="14.25" customHeight="1">
      <c r="A15" s="38"/>
      <c r="B15" s="129" t="s">
        <v>61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63" t="s">
        <v>100</v>
      </c>
      <c r="BB15" s="98" t="s">
        <v>73</v>
      </c>
      <c r="BC15" s="98" t="s">
        <v>74</v>
      </c>
      <c r="BD15" s="80"/>
      <c r="BE15" s="80"/>
      <c r="BF15" s="22"/>
      <c r="BG15" s="49"/>
      <c r="BH15" s="49"/>
    </row>
    <row r="16" spans="1:60" s="32" customFormat="1" ht="24" customHeight="1">
      <c r="A16" s="38"/>
      <c r="B16" s="84" t="s">
        <v>62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63" t="s">
        <v>117</v>
      </c>
      <c r="BB16" s="97" t="s">
        <v>73</v>
      </c>
      <c r="BC16" s="97" t="s">
        <v>85</v>
      </c>
      <c r="BD16" s="80"/>
      <c r="BE16" s="80"/>
      <c r="BF16" s="22"/>
      <c r="BG16" s="64"/>
      <c r="BH16" s="49"/>
    </row>
    <row r="17" spans="1:60" s="32" customFormat="1" ht="19.5" customHeight="1">
      <c r="A17" s="38"/>
      <c r="B17" s="105" t="s">
        <v>60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63" t="s">
        <v>118</v>
      </c>
      <c r="BB17" s="98" t="s">
        <v>73</v>
      </c>
      <c r="BC17" s="98" t="s">
        <v>86</v>
      </c>
      <c r="BD17" s="80"/>
      <c r="BE17" s="80"/>
      <c r="BF17" s="22"/>
      <c r="BG17" s="64"/>
      <c r="BH17" s="49"/>
    </row>
    <row r="18" spans="1:60" s="32" customFormat="1" ht="9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63" t="s">
        <v>101</v>
      </c>
      <c r="BB18" s="97" t="s">
        <v>75</v>
      </c>
      <c r="BC18" s="97" t="s">
        <v>87</v>
      </c>
      <c r="BD18" s="80"/>
      <c r="BE18" s="80"/>
      <c r="BF18" s="22"/>
      <c r="BG18" s="64"/>
      <c r="BH18" s="49"/>
    </row>
    <row r="19" spans="1:60" s="32" customFormat="1" ht="49.5" customHeight="1">
      <c r="A19" s="38"/>
      <c r="B19" s="92" t="s">
        <v>127</v>
      </c>
      <c r="C19" s="122" t="s">
        <v>126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3" t="s">
        <v>128</v>
      </c>
      <c r="P19" s="123"/>
      <c r="Q19" s="123"/>
      <c r="R19" s="123"/>
      <c r="S19" s="123"/>
      <c r="T19" s="123"/>
      <c r="U19" s="123"/>
      <c r="V19" s="123"/>
      <c r="W19" s="123"/>
      <c r="X19" s="124" t="s">
        <v>129</v>
      </c>
      <c r="Y19" s="124"/>
      <c r="Z19" s="124"/>
      <c r="AA19" s="124"/>
      <c r="AB19" s="124"/>
      <c r="AC19" s="124"/>
      <c r="AD19" s="124"/>
      <c r="AE19" s="124"/>
      <c r="AF19" s="125" t="s">
        <v>130</v>
      </c>
      <c r="AG19" s="125"/>
      <c r="AH19" s="125"/>
      <c r="AI19" s="125"/>
      <c r="AJ19" s="125"/>
      <c r="AK19" s="125"/>
      <c r="AL19" s="125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63" t="s">
        <v>119</v>
      </c>
      <c r="BB19" s="98" t="s">
        <v>75</v>
      </c>
      <c r="BC19" s="98" t="s">
        <v>76</v>
      </c>
      <c r="BD19" s="80"/>
      <c r="BE19" s="80"/>
      <c r="BF19" s="22"/>
      <c r="BG19" s="64"/>
      <c r="BH19" s="49"/>
    </row>
    <row r="20" spans="1:60" ht="66.75" customHeight="1">
      <c r="A20" s="43"/>
      <c r="B20" s="91">
        <v>1</v>
      </c>
      <c r="C20" s="100" t="s">
        <v>144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  <c r="P20" s="101"/>
      <c r="Q20" s="101"/>
      <c r="R20" s="101"/>
      <c r="S20" s="101"/>
      <c r="T20" s="101"/>
      <c r="U20" s="101"/>
      <c r="V20" s="101"/>
      <c r="W20" s="101"/>
      <c r="X20" s="102"/>
      <c r="Y20" s="102"/>
      <c r="Z20" s="102"/>
      <c r="AA20" s="102"/>
      <c r="AB20" s="102"/>
      <c r="AC20" s="102"/>
      <c r="AD20" s="102"/>
      <c r="AE20" s="102"/>
      <c r="AF20" s="103"/>
      <c r="AG20" s="103"/>
      <c r="AH20" s="103"/>
      <c r="AI20" s="103"/>
      <c r="AJ20" s="103"/>
      <c r="AK20" s="103"/>
      <c r="AL20" s="10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63" t="s">
        <v>120</v>
      </c>
      <c r="BB20" s="97" t="s">
        <v>75</v>
      </c>
      <c r="BC20" s="97" t="s">
        <v>152</v>
      </c>
      <c r="BD20" s="80"/>
      <c r="BE20" s="80"/>
      <c r="BG20" s="64"/>
      <c r="BH20" s="49"/>
    </row>
    <row r="21" spans="1:60" ht="47.25" customHeight="1">
      <c r="A21" s="43"/>
      <c r="B21" s="91">
        <v>2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101"/>
      <c r="Q21" s="101"/>
      <c r="R21" s="101"/>
      <c r="S21" s="101"/>
      <c r="T21" s="101"/>
      <c r="U21" s="101"/>
      <c r="V21" s="101"/>
      <c r="W21" s="101"/>
      <c r="X21" s="102"/>
      <c r="Y21" s="102"/>
      <c r="Z21" s="102"/>
      <c r="AA21" s="102"/>
      <c r="AB21" s="102"/>
      <c r="AC21" s="102"/>
      <c r="AD21" s="102"/>
      <c r="AE21" s="102"/>
      <c r="AF21" s="103"/>
      <c r="AG21" s="103"/>
      <c r="AH21" s="103"/>
      <c r="AI21" s="103"/>
      <c r="AJ21" s="103"/>
      <c r="AK21" s="103"/>
      <c r="AL21" s="10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63" t="s">
        <v>102</v>
      </c>
      <c r="BB21" s="98" t="s">
        <v>77</v>
      </c>
      <c r="BC21" s="98" t="s">
        <v>88</v>
      </c>
      <c r="BD21" s="80"/>
      <c r="BE21" s="80"/>
      <c r="BG21" s="64"/>
      <c r="BH21" s="49"/>
    </row>
    <row r="22" spans="1:60" ht="28.5" customHeight="1">
      <c r="A22" s="43"/>
      <c r="B22" s="91">
        <v>3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1"/>
      <c r="P22" s="101"/>
      <c r="Q22" s="101"/>
      <c r="R22" s="101"/>
      <c r="S22" s="101"/>
      <c r="T22" s="101"/>
      <c r="U22" s="101"/>
      <c r="V22" s="101"/>
      <c r="W22" s="101"/>
      <c r="X22" s="102"/>
      <c r="Y22" s="102"/>
      <c r="Z22" s="102"/>
      <c r="AA22" s="102"/>
      <c r="AB22" s="102"/>
      <c r="AC22" s="102"/>
      <c r="AD22" s="102"/>
      <c r="AE22" s="102"/>
      <c r="AF22" s="103"/>
      <c r="AG22" s="103"/>
      <c r="AH22" s="103"/>
      <c r="AI22" s="103"/>
      <c r="AJ22" s="103"/>
      <c r="AK22" s="103"/>
      <c r="AL22" s="10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63" t="s">
        <v>121</v>
      </c>
      <c r="BB22" s="97" t="s">
        <v>77</v>
      </c>
      <c r="BC22" s="97" t="s">
        <v>89</v>
      </c>
      <c r="BD22" s="80"/>
      <c r="BE22" s="80"/>
      <c r="BG22" s="64"/>
      <c r="BH22" s="49"/>
    </row>
    <row r="23" spans="1:60" ht="28.5" customHeight="1">
      <c r="A23" s="43"/>
      <c r="B23" s="91">
        <v>4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1"/>
      <c r="P23" s="101"/>
      <c r="Q23" s="101"/>
      <c r="R23" s="101"/>
      <c r="S23" s="101"/>
      <c r="T23" s="101"/>
      <c r="U23" s="101"/>
      <c r="V23" s="101"/>
      <c r="W23" s="101"/>
      <c r="X23" s="102"/>
      <c r="Y23" s="102"/>
      <c r="Z23" s="102"/>
      <c r="AA23" s="102"/>
      <c r="AB23" s="102"/>
      <c r="AC23" s="102"/>
      <c r="AD23" s="102"/>
      <c r="AE23" s="102" t="s">
        <v>131</v>
      </c>
      <c r="AF23" s="103"/>
      <c r="AG23" s="103"/>
      <c r="AH23" s="103" t="s">
        <v>132</v>
      </c>
      <c r="AI23" s="103"/>
      <c r="AJ23" s="103"/>
      <c r="AK23" s="103"/>
      <c r="AL23" s="10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63" t="s">
        <v>103</v>
      </c>
      <c r="BB23" s="98" t="s">
        <v>153</v>
      </c>
      <c r="BC23" s="98" t="s">
        <v>78</v>
      </c>
      <c r="BD23" s="80"/>
      <c r="BE23" s="80"/>
      <c r="BG23" s="64"/>
      <c r="BH23" s="49"/>
    </row>
    <row r="24" spans="1:60" ht="28.5" customHeight="1">
      <c r="A24" s="43"/>
      <c r="B24" s="91">
        <v>5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1"/>
      <c r="P24" s="101"/>
      <c r="Q24" s="101"/>
      <c r="R24" s="101"/>
      <c r="S24" s="101"/>
      <c r="T24" s="101"/>
      <c r="U24" s="101"/>
      <c r="V24" s="101"/>
      <c r="W24" s="101"/>
      <c r="X24" s="102"/>
      <c r="Y24" s="102"/>
      <c r="Z24" s="102"/>
      <c r="AA24" s="102"/>
      <c r="AB24" s="102"/>
      <c r="AC24" s="102"/>
      <c r="AD24" s="102"/>
      <c r="AE24" s="102"/>
      <c r="AF24" s="103"/>
      <c r="AG24" s="103"/>
      <c r="AH24" s="103"/>
      <c r="AI24" s="103"/>
      <c r="AJ24" s="103"/>
      <c r="AK24" s="103"/>
      <c r="AL24" s="10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63" t="s">
        <v>122</v>
      </c>
      <c r="BB24" s="97" t="s">
        <v>153</v>
      </c>
      <c r="BC24" s="97" t="s">
        <v>90</v>
      </c>
      <c r="BD24" s="80"/>
      <c r="BE24" s="80"/>
      <c r="BG24" s="64"/>
      <c r="BH24" s="49"/>
    </row>
    <row r="25" spans="1:60" s="94" customFormat="1" ht="16.5" customHeight="1">
      <c r="A25" s="43"/>
      <c r="B25" s="91">
        <v>6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1"/>
      <c r="P25" s="101"/>
      <c r="Q25" s="101"/>
      <c r="R25" s="101"/>
      <c r="S25" s="101"/>
      <c r="T25" s="101"/>
      <c r="U25" s="101"/>
      <c r="V25" s="101"/>
      <c r="W25" s="101"/>
      <c r="X25" s="102"/>
      <c r="Y25" s="102"/>
      <c r="Z25" s="102"/>
      <c r="AA25" s="102"/>
      <c r="AB25" s="102"/>
      <c r="AC25" s="102"/>
      <c r="AD25" s="102"/>
      <c r="AE25" s="102"/>
      <c r="AF25" s="103"/>
      <c r="AG25" s="103"/>
      <c r="AH25" s="103"/>
      <c r="AI25" s="103"/>
      <c r="AJ25" s="103"/>
      <c r="AK25" s="103"/>
      <c r="AL25" s="10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63" t="s">
        <v>123</v>
      </c>
      <c r="BB25" s="98" t="s">
        <v>153</v>
      </c>
      <c r="BC25" s="98" t="s">
        <v>91</v>
      </c>
      <c r="BD25" s="80"/>
      <c r="BE25" s="80"/>
      <c r="BG25" s="64"/>
      <c r="BH25" s="49"/>
    </row>
    <row r="26" spans="1:60" s="94" customFormat="1" ht="16.5" customHeight="1">
      <c r="A26" s="43"/>
      <c r="B26" s="91">
        <v>7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1"/>
      <c r="P26" s="101"/>
      <c r="Q26" s="101"/>
      <c r="R26" s="101"/>
      <c r="S26" s="101"/>
      <c r="T26" s="101"/>
      <c r="U26" s="101"/>
      <c r="V26" s="101"/>
      <c r="W26" s="101"/>
      <c r="X26" s="102"/>
      <c r="Y26" s="102"/>
      <c r="Z26" s="102"/>
      <c r="AA26" s="102"/>
      <c r="AB26" s="102"/>
      <c r="AC26" s="102"/>
      <c r="AD26" s="102"/>
      <c r="AE26" s="102"/>
      <c r="AF26" s="103"/>
      <c r="AG26" s="103"/>
      <c r="AH26" s="103"/>
      <c r="AI26" s="103"/>
      <c r="AJ26" s="103"/>
      <c r="AK26" s="103"/>
      <c r="AL26" s="10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63" t="s">
        <v>124</v>
      </c>
      <c r="BB26" s="97" t="s">
        <v>154</v>
      </c>
      <c r="BC26" s="97" t="s">
        <v>96</v>
      </c>
      <c r="BD26" s="80"/>
      <c r="BE26" s="80"/>
      <c r="BG26" s="64"/>
      <c r="BH26" s="49"/>
    </row>
    <row r="27" spans="1:60" ht="16.5" customHeight="1">
      <c r="A27" s="43"/>
      <c r="B27" s="91">
        <v>8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/>
      <c r="P27" s="101"/>
      <c r="Q27" s="101"/>
      <c r="R27" s="101"/>
      <c r="S27" s="101"/>
      <c r="T27" s="101"/>
      <c r="U27" s="101"/>
      <c r="V27" s="101"/>
      <c r="W27" s="101"/>
      <c r="X27" s="102"/>
      <c r="Y27" s="102"/>
      <c r="Z27" s="102"/>
      <c r="AA27" s="102"/>
      <c r="AB27" s="102"/>
      <c r="AC27" s="102"/>
      <c r="AD27" s="102"/>
      <c r="AE27" s="102"/>
      <c r="AF27" s="103"/>
      <c r="AG27" s="103"/>
      <c r="AH27" s="103"/>
      <c r="AI27" s="103"/>
      <c r="AJ27" s="103"/>
      <c r="AK27" s="103"/>
      <c r="AL27" s="10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63" t="s">
        <v>125</v>
      </c>
      <c r="BB27" s="98" t="s">
        <v>154</v>
      </c>
      <c r="BC27" s="98" t="s">
        <v>155</v>
      </c>
      <c r="BD27" s="80"/>
      <c r="BE27" s="80"/>
      <c r="BG27" s="64"/>
      <c r="BH27" s="49"/>
    </row>
    <row r="28" spans="1:60" s="32" customFormat="1" ht="16.5" customHeight="1">
      <c r="A28" s="38"/>
      <c r="B28" s="91">
        <v>9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1"/>
      <c r="P28" s="101"/>
      <c r="Q28" s="101"/>
      <c r="R28" s="101"/>
      <c r="S28" s="101"/>
      <c r="T28" s="101"/>
      <c r="U28" s="101"/>
      <c r="V28" s="101"/>
      <c r="W28" s="101"/>
      <c r="X28" s="102"/>
      <c r="Y28" s="102"/>
      <c r="Z28" s="102"/>
      <c r="AA28" s="102"/>
      <c r="AB28" s="102"/>
      <c r="AC28" s="102"/>
      <c r="AD28" s="102"/>
      <c r="AE28" s="102" t="s">
        <v>133</v>
      </c>
      <c r="AF28" s="103"/>
      <c r="AG28" s="103"/>
      <c r="AH28" s="103" t="s">
        <v>132</v>
      </c>
      <c r="AI28" s="103"/>
      <c r="AJ28" s="103"/>
      <c r="AK28" s="103"/>
      <c r="AL28" s="103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67"/>
      <c r="BB28" s="94"/>
      <c r="BC28" s="94"/>
      <c r="BD28" s="80"/>
      <c r="BE28" s="80"/>
      <c r="BF28" s="22"/>
      <c r="BG28" s="64"/>
      <c r="BH28" s="49"/>
    </row>
    <row r="29" spans="1:60" s="32" customFormat="1" ht="28.5" customHeight="1">
      <c r="A29" s="38"/>
      <c r="B29" s="109" t="s">
        <v>134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1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67"/>
      <c r="BB29" s="94"/>
      <c r="BC29" s="94"/>
      <c r="BD29" s="80"/>
      <c r="BE29" s="80"/>
      <c r="BF29" s="22"/>
      <c r="BG29" s="49"/>
      <c r="BH29" s="49"/>
    </row>
    <row r="30" spans="1:60" s="32" customFormat="1" ht="28.5" customHeight="1">
      <c r="A30" s="38"/>
      <c r="B30" s="93" t="s">
        <v>55</v>
      </c>
      <c r="C30" s="45"/>
      <c r="D30" s="45"/>
      <c r="E30" s="45"/>
      <c r="F30" s="45"/>
      <c r="G30" s="45"/>
      <c r="H30" s="45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67"/>
      <c r="BB30" s="94"/>
      <c r="BC30" s="94"/>
      <c r="BD30" s="80"/>
      <c r="BE30" s="80"/>
      <c r="BF30" s="22"/>
      <c r="BG30" s="49"/>
      <c r="BH30" s="49"/>
    </row>
    <row r="31" spans="1:60" s="32" customFormat="1" ht="28.5" customHeight="1">
      <c r="A31" s="38"/>
      <c r="B31" s="108" t="s">
        <v>51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 t="s">
        <v>52</v>
      </c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 t="s">
        <v>53</v>
      </c>
      <c r="AA31" s="108"/>
      <c r="AB31" s="108"/>
      <c r="AC31" s="108"/>
      <c r="AD31" s="108"/>
      <c r="AE31" s="108"/>
      <c r="AF31" s="108"/>
      <c r="AG31" s="108"/>
      <c r="AH31" s="112" t="s">
        <v>54</v>
      </c>
      <c r="AI31" s="113"/>
      <c r="AJ31" s="113"/>
      <c r="AK31" s="113"/>
      <c r="AL31" s="114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67"/>
      <c r="BB31" s="49"/>
      <c r="BC31" s="72"/>
      <c r="BD31" s="80"/>
      <c r="BE31" s="80"/>
      <c r="BF31" s="22"/>
      <c r="BG31" s="64"/>
      <c r="BH31" s="49"/>
    </row>
    <row r="32" spans="1:59" ht="35.25" customHeight="1">
      <c r="A32" s="4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15"/>
      <c r="AI32" s="116"/>
      <c r="AJ32" s="116"/>
      <c r="AK32" s="116"/>
      <c r="AL32" s="117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95" t="s">
        <v>135</v>
      </c>
      <c r="BB32" s="94"/>
      <c r="BC32" s="94"/>
      <c r="BG32" s="49"/>
    </row>
    <row r="33" spans="1:55" s="32" customFormat="1" ht="20.25" customHeight="1">
      <c r="A33" s="38"/>
      <c r="B33" s="136" t="s">
        <v>56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95" t="s">
        <v>136</v>
      </c>
      <c r="BB33" s="94"/>
      <c r="BC33" s="94"/>
    </row>
    <row r="34" spans="1:55" s="32" customFormat="1" ht="45.75" customHeight="1">
      <c r="A34" s="45"/>
      <c r="B34" s="108" t="s">
        <v>57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 t="s">
        <v>52</v>
      </c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 t="s">
        <v>58</v>
      </c>
      <c r="AD34" s="108"/>
      <c r="AE34" s="108"/>
      <c r="AF34" s="108"/>
      <c r="AG34" s="108"/>
      <c r="AH34" s="108"/>
      <c r="AI34" s="108"/>
      <c r="AJ34" s="108"/>
      <c r="AK34" s="108"/>
      <c r="AL34" s="108"/>
      <c r="AM34" s="45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95" t="s">
        <v>143</v>
      </c>
      <c r="BB34" s="94"/>
      <c r="BC34" s="94"/>
    </row>
    <row r="35" spans="1:55" s="32" customFormat="1" ht="30.75" customHeight="1">
      <c r="A35" s="38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96" t="s">
        <v>137</v>
      </c>
      <c r="BB35" s="94"/>
      <c r="BC35" s="94"/>
    </row>
    <row r="36" spans="1:55" ht="18.75" customHeight="1">
      <c r="A36" s="4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 t="s">
        <v>144</v>
      </c>
      <c r="BB36" s="94"/>
      <c r="BC36" s="94"/>
    </row>
    <row r="37" spans="1:55" ht="18.75" customHeight="1">
      <c r="A37" s="4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96" t="s">
        <v>138</v>
      </c>
      <c r="BB37" s="94"/>
      <c r="BC37" s="94"/>
    </row>
    <row r="38" spans="1:57" ht="6" customHeight="1">
      <c r="A38" s="43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95" t="s">
        <v>139</v>
      </c>
      <c r="BB38" s="94"/>
      <c r="BC38" s="94"/>
      <c r="BD38" s="51"/>
      <c r="BE38" s="51"/>
    </row>
    <row r="39" spans="1:57" s="32" customFormat="1" ht="21" customHeight="1">
      <c r="A39" s="38"/>
      <c r="B39" s="106" t="s">
        <v>63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7" t="s">
        <v>64</v>
      </c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2" t="s">
        <v>145</v>
      </c>
      <c r="BB39" s="46"/>
      <c r="BC39" s="55"/>
      <c r="BD39" s="46"/>
      <c r="BE39" s="83"/>
    </row>
    <row r="40" spans="1:55" s="46" customFormat="1" ht="43.5" customHeight="1">
      <c r="A40" s="66"/>
      <c r="B40" s="139" t="s">
        <v>50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94" t="s">
        <v>146</v>
      </c>
      <c r="BC40" s="54"/>
    </row>
    <row r="41" spans="1:56" ht="30.75" customHeight="1">
      <c r="A41" s="43"/>
      <c r="B41" s="193" t="s">
        <v>79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94" t="s">
        <v>147</v>
      </c>
      <c r="BB41" s="50"/>
      <c r="BC41" s="48"/>
      <c r="BD41" s="50"/>
    </row>
    <row r="42" spans="1:52" s="32" customFormat="1" ht="23.25" customHeight="1">
      <c r="A42" s="38"/>
      <c r="B42" s="207" t="s">
        <v>48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</row>
    <row r="43" spans="1:52" ht="24" customHeight="1">
      <c r="A43" s="43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</row>
    <row r="44" spans="1:52" s="32" customFormat="1" ht="12" customHeight="1">
      <c r="A44" s="38"/>
      <c r="B44" s="189" t="s">
        <v>44</v>
      </c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</row>
    <row r="45" spans="1:52" s="32" customFormat="1" ht="18.75" customHeight="1">
      <c r="A45" s="38"/>
      <c r="B45" s="139" t="s">
        <v>46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</row>
    <row r="46" spans="1:52" ht="24.75" customHeight="1">
      <c r="A46" s="43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</row>
    <row r="47" spans="1:52" s="32" customFormat="1" ht="18.75" customHeight="1">
      <c r="A47" s="38"/>
      <c r="B47" s="182" t="s">
        <v>45</v>
      </c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</row>
    <row r="48" spans="1:57" ht="29.25" customHeight="1">
      <c r="A48" s="43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B48" s="50"/>
      <c r="BC48" s="48"/>
      <c r="BD48" s="50"/>
      <c r="BE48" s="50"/>
    </row>
    <row r="49" spans="1:57" s="32" customFormat="1" ht="11.25" customHeight="1">
      <c r="A49" s="38"/>
      <c r="B49" s="189" t="s">
        <v>59</v>
      </c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B49" s="46"/>
      <c r="BC49" s="54"/>
      <c r="BD49" s="46"/>
      <c r="BE49" s="46"/>
    </row>
    <row r="50" spans="1:52" s="32" customFormat="1" ht="19.5" customHeight="1">
      <c r="A50" s="38"/>
      <c r="B50" s="181" t="s">
        <v>41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</row>
    <row r="51" spans="1:52" s="32" customFormat="1" ht="2.2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76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</row>
    <row r="52" spans="1:52" s="32" customFormat="1" ht="18" customHeight="1">
      <c r="A52" s="38"/>
      <c r="B52" s="175" t="s">
        <v>42</v>
      </c>
      <c r="C52" s="175"/>
      <c r="D52" s="175"/>
      <c r="E52" s="175"/>
      <c r="F52" s="175"/>
      <c r="G52" s="175"/>
      <c r="H52" s="175"/>
      <c r="I52" s="180"/>
      <c r="J52" s="180"/>
      <c r="K52" s="180"/>
      <c r="L52" s="180"/>
      <c r="M52" s="180"/>
      <c r="N52" s="180"/>
      <c r="O52" s="180"/>
      <c r="P52" s="180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</row>
    <row r="53" spans="1:52" s="32" customFormat="1" ht="12.75" customHeight="1">
      <c r="A53" s="38"/>
      <c r="B53" s="38"/>
      <c r="C53" s="38"/>
      <c r="D53" s="38"/>
      <c r="E53" s="38"/>
      <c r="F53" s="38"/>
      <c r="G53" s="38"/>
      <c r="H53" s="38"/>
      <c r="I53" s="38"/>
      <c r="J53" s="66" t="s">
        <v>11</v>
      </c>
      <c r="K53" s="38"/>
      <c r="L53" s="38"/>
      <c r="M53" s="38"/>
      <c r="N53" s="38"/>
      <c r="O53" s="38"/>
      <c r="P53" s="38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</row>
    <row r="54" spans="1:52" s="32" customFormat="1" ht="20.25" customHeight="1">
      <c r="A54" s="38"/>
      <c r="B54" s="175" t="s">
        <v>43</v>
      </c>
      <c r="C54" s="175"/>
      <c r="D54" s="175"/>
      <c r="E54" s="175"/>
      <c r="F54" s="175"/>
      <c r="G54" s="175"/>
      <c r="H54" s="175"/>
      <c r="I54" s="180"/>
      <c r="J54" s="180"/>
      <c r="K54" s="180"/>
      <c r="L54" s="180"/>
      <c r="M54" s="180"/>
      <c r="N54" s="180"/>
      <c r="O54" s="180"/>
      <c r="P54" s="180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</row>
    <row r="55" spans="1:52" s="32" customFormat="1" ht="11.25" customHeight="1">
      <c r="A55" s="38"/>
      <c r="B55" s="38"/>
      <c r="C55" s="38"/>
      <c r="D55" s="38"/>
      <c r="E55" s="38"/>
      <c r="F55" s="38"/>
      <c r="G55" s="38"/>
      <c r="H55" s="38"/>
      <c r="I55" s="77"/>
      <c r="J55" s="66" t="s">
        <v>11</v>
      </c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</row>
    <row r="56" spans="1:52" s="32" customFormat="1" ht="6" customHeight="1">
      <c r="A56" s="76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</row>
    <row r="57" spans="1:52" s="32" customFormat="1" ht="15.75" customHeight="1">
      <c r="A57" s="76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74"/>
      <c r="R57" s="174"/>
      <c r="S57" s="174"/>
      <c r="T57" s="174"/>
      <c r="U57" s="174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</row>
    <row r="58" spans="1:52" s="32" customFormat="1" ht="20.25" customHeight="1">
      <c r="A58" s="119" t="s">
        <v>0</v>
      </c>
      <c r="B58" s="119"/>
      <c r="C58" s="119"/>
      <c r="D58" s="119"/>
      <c r="E58" s="119"/>
      <c r="F58" s="119"/>
      <c r="G58" s="119"/>
      <c r="H58" s="119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5"/>
      <c r="T58" s="15"/>
      <c r="U58" s="14"/>
      <c r="V58" s="14"/>
      <c r="W58" s="17" t="s">
        <v>22</v>
      </c>
      <c r="X58" s="14"/>
      <c r="Y58" s="14"/>
      <c r="Z58" s="14"/>
      <c r="AA58" s="14"/>
      <c r="AB58" s="14"/>
      <c r="AC58" s="14"/>
      <c r="AD58" s="14"/>
      <c r="AE58" s="14"/>
      <c r="AF58" s="177"/>
      <c r="AG58" s="177"/>
      <c r="AH58" s="177"/>
      <c r="AI58" s="177"/>
      <c r="AJ58" s="177"/>
      <c r="AK58" s="177"/>
      <c r="AL58" s="177"/>
      <c r="AM58" s="13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</row>
    <row r="59" spans="1:52" s="32" customFormat="1" ht="21" customHeight="1">
      <c r="A59" s="142" t="str">
        <f>VLOOKUP($W$6,$BA$2:$BG$31,2,0)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7" t="s">
        <v>6</v>
      </c>
      <c r="AF59" s="148"/>
      <c r="AG59" s="148"/>
      <c r="AH59" s="148"/>
      <c r="AI59" s="148"/>
      <c r="AJ59" s="148"/>
      <c r="AK59" s="148"/>
      <c r="AL59" s="36" t="s">
        <v>5</v>
      </c>
      <c r="AM59" s="13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</row>
    <row r="60" spans="1:52" s="32" customFormat="1" ht="16.5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3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</row>
    <row r="61" spans="1:52" s="32" customFormat="1" ht="26.25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3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</row>
    <row r="62" spans="1:52" s="32" customFormat="1" ht="39.75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3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</row>
    <row r="63" spans="1:52" s="32" customFormat="1" ht="25.5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"/>
      <c r="V63" s="14"/>
      <c r="W63" s="35"/>
      <c r="X63" s="14"/>
      <c r="Y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3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</row>
    <row r="64" spans="1:55" ht="17.25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32"/>
      <c r="BB64" s="32"/>
      <c r="BC64" s="32"/>
    </row>
    <row r="65" spans="1:52" s="32" customFormat="1" ht="12.75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"/>
      <c r="V65" s="14"/>
      <c r="W65" s="14"/>
      <c r="X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3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</row>
    <row r="66" spans="1:55" s="60" customFormat="1" ht="12" customHeight="1">
      <c r="A66" s="119"/>
      <c r="B66" s="119"/>
      <c r="C66" s="119"/>
      <c r="D66" s="119"/>
      <c r="E66" s="119"/>
      <c r="F66" s="119"/>
      <c r="G66" s="119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5"/>
      <c r="T66" s="15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3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32"/>
      <c r="BB66" s="32"/>
      <c r="BC66" s="32"/>
    </row>
    <row r="67" spans="1:55" ht="27" customHeight="1">
      <c r="A67" s="119" t="s">
        <v>1</v>
      </c>
      <c r="B67" s="119"/>
      <c r="C67" s="119"/>
      <c r="D67" s="119"/>
      <c r="E67" s="119"/>
      <c r="F67" s="119"/>
      <c r="G67" s="119"/>
      <c r="H67" s="14"/>
      <c r="I67" s="167" t="str">
        <f>B10</f>
        <v>Указать наименование организации, заключившей долгосрочный договор (вместо данного текста)</v>
      </c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7"/>
      <c r="BB67" s="32"/>
      <c r="BC67" s="32"/>
    </row>
    <row r="68" spans="1:55" s="47" customFormat="1" ht="29.25" customHeight="1">
      <c r="A68" s="90" t="s">
        <v>18</v>
      </c>
      <c r="B68" s="14"/>
      <c r="C68" s="14"/>
      <c r="D68" s="14"/>
      <c r="E68" s="14"/>
      <c r="F68" s="14"/>
      <c r="G68" s="14"/>
      <c r="H68" s="14"/>
      <c r="I68" s="201">
        <f>B46</f>
        <v>0</v>
      </c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13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B68" s="32"/>
      <c r="BC68" s="32"/>
    </row>
    <row r="69" spans="1:52" s="47" customFormat="1" ht="80.25" customHeight="1">
      <c r="A69" s="17"/>
      <c r="B69" s="14"/>
      <c r="C69" s="14"/>
      <c r="D69" s="14"/>
      <c r="E69" s="14"/>
      <c r="F69" s="14"/>
      <c r="G69" s="14"/>
      <c r="H69" s="14"/>
      <c r="I69" s="168">
        <f>B48</f>
        <v>0</v>
      </c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3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</row>
    <row r="70" spans="1:52" s="47" customFormat="1" ht="16.5" customHeight="1">
      <c r="A70" s="14"/>
      <c r="B70" s="14"/>
      <c r="C70" s="14"/>
      <c r="D70" s="14"/>
      <c r="E70" s="14"/>
      <c r="F70" s="14"/>
      <c r="G70" s="14"/>
      <c r="H70" s="14"/>
      <c r="I70" s="204" t="s">
        <v>27</v>
      </c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13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</row>
    <row r="71" spans="1:52" s="47" customFormat="1" ht="24" customHeight="1">
      <c r="A71" s="172" t="s">
        <v>26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27"/>
      <c r="T71" s="27"/>
      <c r="U71" s="176">
        <f>AC12</f>
        <v>0</v>
      </c>
      <c r="V71" s="176"/>
      <c r="W71" s="176"/>
      <c r="X71" s="176"/>
      <c r="Y71" s="176"/>
      <c r="Z71" s="176"/>
      <c r="AA71" s="14" t="s">
        <v>20</v>
      </c>
      <c r="AB71" s="178">
        <f>Q12</f>
        <v>0</v>
      </c>
      <c r="AC71" s="179"/>
      <c r="AD71" s="179"/>
      <c r="AE71" s="179"/>
      <c r="AF71" s="179"/>
      <c r="AG71" s="179"/>
      <c r="AH71" s="179"/>
      <c r="AI71" s="16"/>
      <c r="AJ71" s="16"/>
      <c r="AK71" s="16"/>
      <c r="AL71" s="32"/>
      <c r="AM71" s="13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</row>
    <row r="72" spans="1:52" s="47" customFormat="1" ht="13.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5"/>
      <c r="T72" s="15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3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</row>
    <row r="73" spans="1:52" s="47" customFormat="1" ht="54" customHeight="1">
      <c r="A73" s="158" t="s">
        <v>92</v>
      </c>
      <c r="B73" s="158"/>
      <c r="C73" s="158"/>
      <c r="D73" s="163" t="s">
        <v>7</v>
      </c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58" t="s">
        <v>8</v>
      </c>
      <c r="Y73" s="158"/>
      <c r="Z73" s="158"/>
      <c r="AA73" s="158" t="s">
        <v>35</v>
      </c>
      <c r="AB73" s="158"/>
      <c r="AC73" s="158"/>
      <c r="AD73" s="158" t="s">
        <v>32</v>
      </c>
      <c r="AE73" s="158"/>
      <c r="AF73" s="158"/>
      <c r="AG73" s="158" t="s">
        <v>33</v>
      </c>
      <c r="AH73" s="158"/>
      <c r="AI73" s="158"/>
      <c r="AJ73" s="158" t="s">
        <v>34</v>
      </c>
      <c r="AK73" s="158"/>
      <c r="AL73" s="158"/>
      <c r="AM73" s="13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</row>
    <row r="74" spans="1:52" s="23" customFormat="1" ht="96" customHeight="1">
      <c r="A74" s="184" t="s">
        <v>140</v>
      </c>
      <c r="B74" s="185"/>
      <c r="C74" s="186"/>
      <c r="D74" s="169" t="s">
        <v>141</v>
      </c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1"/>
      <c r="X74" s="183">
        <v>1</v>
      </c>
      <c r="Y74" s="183"/>
      <c r="Z74" s="183"/>
      <c r="AA74" s="173">
        <v>400.9</v>
      </c>
      <c r="AB74" s="120"/>
      <c r="AC74" s="120"/>
      <c r="AD74" s="120">
        <f aca="true" t="shared" si="0" ref="AD74:AD79">X74*AA74</f>
        <v>400.9</v>
      </c>
      <c r="AE74" s="120"/>
      <c r="AF74" s="120"/>
      <c r="AG74" s="120">
        <f aca="true" t="shared" si="1" ref="AG74:AG79">ROUND(AD74*0.2,2)</f>
        <v>80.18</v>
      </c>
      <c r="AH74" s="120"/>
      <c r="AI74" s="120"/>
      <c r="AJ74" s="120">
        <f aca="true" t="shared" si="2" ref="AJ74:AJ79">AD74+AG74</f>
        <v>481.08</v>
      </c>
      <c r="AK74" s="120"/>
      <c r="AL74" s="120"/>
      <c r="AM74" s="1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</row>
    <row r="75" spans="1:52" s="23" customFormat="1" ht="63" customHeight="1" hidden="1">
      <c r="A75" s="121"/>
      <c r="B75" s="121"/>
      <c r="C75" s="121"/>
      <c r="D75" s="126" t="e">
        <f>VLOOKUP(A75,$BA$59:$BC$67,2,FALSE)</f>
        <v>#N/A</v>
      </c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30">
        <v>1</v>
      </c>
      <c r="Y75" s="130"/>
      <c r="Z75" s="130"/>
      <c r="AA75" s="120" t="e">
        <f>VLOOKUP(A75,$BA$59:$BC$67,3,FALSE)</f>
        <v>#N/A</v>
      </c>
      <c r="AB75" s="130"/>
      <c r="AC75" s="130"/>
      <c r="AD75" s="120" t="e">
        <f t="shared" si="0"/>
        <v>#N/A</v>
      </c>
      <c r="AE75" s="120"/>
      <c r="AF75" s="120"/>
      <c r="AG75" s="120" t="e">
        <f t="shared" si="1"/>
        <v>#N/A</v>
      </c>
      <c r="AH75" s="120"/>
      <c r="AI75" s="120"/>
      <c r="AJ75" s="120" t="e">
        <f t="shared" si="2"/>
        <v>#N/A</v>
      </c>
      <c r="AK75" s="120"/>
      <c r="AL75" s="120"/>
      <c r="AM75" s="1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</row>
    <row r="76" spans="1:52" s="23" customFormat="1" ht="63" customHeight="1" hidden="1">
      <c r="A76" s="121"/>
      <c r="B76" s="121"/>
      <c r="C76" s="121"/>
      <c r="D76" s="126" t="e">
        <f>VLOOKUP(A76,$BA$59:$BC$67,2,FALSE)</f>
        <v>#N/A</v>
      </c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30">
        <v>1</v>
      </c>
      <c r="Y76" s="130"/>
      <c r="Z76" s="130"/>
      <c r="AA76" s="120" t="e">
        <f>VLOOKUP(A76,$BA$59:$BC$67,3,FALSE)</f>
        <v>#N/A</v>
      </c>
      <c r="AB76" s="130"/>
      <c r="AC76" s="130"/>
      <c r="AD76" s="120" t="e">
        <f t="shared" si="0"/>
        <v>#N/A</v>
      </c>
      <c r="AE76" s="120"/>
      <c r="AF76" s="120"/>
      <c r="AG76" s="120" t="e">
        <f t="shared" si="1"/>
        <v>#N/A</v>
      </c>
      <c r="AH76" s="120"/>
      <c r="AI76" s="120"/>
      <c r="AJ76" s="120" t="e">
        <f t="shared" si="2"/>
        <v>#N/A</v>
      </c>
      <c r="AK76" s="120"/>
      <c r="AL76" s="120"/>
      <c r="AM76" s="1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</row>
    <row r="77" spans="1:52" s="23" customFormat="1" ht="63" customHeight="1" hidden="1">
      <c r="A77" s="121"/>
      <c r="B77" s="121"/>
      <c r="C77" s="121"/>
      <c r="D77" s="126" t="e">
        <f>VLOOKUP(A77,$BA$59:$BC$67,2,FALSE)</f>
        <v>#N/A</v>
      </c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30">
        <v>1</v>
      </c>
      <c r="Y77" s="130"/>
      <c r="Z77" s="130"/>
      <c r="AA77" s="120" t="e">
        <f>VLOOKUP(A77,$BA$59:$BC$67,3,FALSE)</f>
        <v>#N/A</v>
      </c>
      <c r="AB77" s="130"/>
      <c r="AC77" s="130"/>
      <c r="AD77" s="120" t="e">
        <f t="shared" si="0"/>
        <v>#N/A</v>
      </c>
      <c r="AE77" s="120"/>
      <c r="AF77" s="120"/>
      <c r="AG77" s="120" t="e">
        <f t="shared" si="1"/>
        <v>#N/A</v>
      </c>
      <c r="AH77" s="120"/>
      <c r="AI77" s="120"/>
      <c r="AJ77" s="120" t="e">
        <f t="shared" si="2"/>
        <v>#N/A</v>
      </c>
      <c r="AK77" s="120"/>
      <c r="AL77" s="120"/>
      <c r="AM77" s="1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</row>
    <row r="78" spans="1:52" s="23" customFormat="1" ht="63" customHeight="1" hidden="1">
      <c r="A78" s="121"/>
      <c r="B78" s="121"/>
      <c r="C78" s="121"/>
      <c r="D78" s="126" t="e">
        <f>VLOOKUP(A78,$BA$59:$BC$67,2,FALSE)</f>
        <v>#N/A</v>
      </c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30">
        <v>1</v>
      </c>
      <c r="Y78" s="130"/>
      <c r="Z78" s="130"/>
      <c r="AA78" s="120" t="e">
        <f>VLOOKUP(A78,$BA$59:$BC$67,3,FALSE)</f>
        <v>#N/A</v>
      </c>
      <c r="AB78" s="130"/>
      <c r="AC78" s="130"/>
      <c r="AD78" s="120" t="e">
        <f t="shared" si="0"/>
        <v>#N/A</v>
      </c>
      <c r="AE78" s="120"/>
      <c r="AF78" s="120"/>
      <c r="AG78" s="120" t="e">
        <f t="shared" si="1"/>
        <v>#N/A</v>
      </c>
      <c r="AH78" s="120"/>
      <c r="AI78" s="120"/>
      <c r="AJ78" s="120" t="e">
        <f t="shared" si="2"/>
        <v>#N/A</v>
      </c>
      <c r="AK78" s="120"/>
      <c r="AL78" s="120"/>
      <c r="AM78" s="1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</row>
    <row r="79" spans="1:52" s="23" customFormat="1" ht="63" customHeight="1" hidden="1">
      <c r="A79" s="121"/>
      <c r="B79" s="121"/>
      <c r="C79" s="121"/>
      <c r="D79" s="126" t="e">
        <f>VLOOKUP(A79,$BA$59:$BC$67,2,FALSE)</f>
        <v>#N/A</v>
      </c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30">
        <v>1</v>
      </c>
      <c r="Y79" s="130"/>
      <c r="Z79" s="130"/>
      <c r="AA79" s="120" t="e">
        <f>VLOOKUP(A79,$BA$59:$BC$67,3,FALSE)</f>
        <v>#N/A</v>
      </c>
      <c r="AB79" s="130"/>
      <c r="AC79" s="130"/>
      <c r="AD79" s="120" t="e">
        <f t="shared" si="0"/>
        <v>#N/A</v>
      </c>
      <c r="AE79" s="120"/>
      <c r="AF79" s="120"/>
      <c r="AG79" s="120" t="e">
        <f t="shared" si="1"/>
        <v>#N/A</v>
      </c>
      <c r="AH79" s="120"/>
      <c r="AI79" s="120"/>
      <c r="AJ79" s="120" t="e">
        <f t="shared" si="2"/>
        <v>#N/A</v>
      </c>
      <c r="AK79" s="120"/>
      <c r="AL79" s="120"/>
      <c r="AM79" s="1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</row>
    <row r="80" spans="1:52" s="47" customFormat="1" ht="27" customHeight="1" thickBo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5"/>
      <c r="T80" s="14"/>
      <c r="U80" s="14"/>
      <c r="V80" s="17"/>
      <c r="W80" s="14"/>
      <c r="X80" s="19" t="s">
        <v>9</v>
      </c>
      <c r="Y80" s="14"/>
      <c r="Z80" s="14"/>
      <c r="AA80" s="29"/>
      <c r="AB80" s="29"/>
      <c r="AC80" s="29"/>
      <c r="AD80" s="137">
        <f>SUMIF(AD74:AF79,"&gt;0",AD74:AF79)</f>
        <v>400.9</v>
      </c>
      <c r="AE80" s="137"/>
      <c r="AF80" s="137"/>
      <c r="AG80" s="137">
        <f>SUMIF(AG74:AI79,"&gt;0",AG74:AI79)</f>
        <v>80.18</v>
      </c>
      <c r="AH80" s="137"/>
      <c r="AI80" s="137"/>
      <c r="AJ80" s="137">
        <f>SUMIF(AJ74:AL79,"&gt;0",AJ74:AL79)</f>
        <v>481.08</v>
      </c>
      <c r="AK80" s="137"/>
      <c r="AL80" s="137"/>
      <c r="AM80" s="13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</row>
    <row r="81" spans="1:52" s="47" customFormat="1" ht="12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5"/>
      <c r="T81" s="15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3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</row>
    <row r="82" spans="1:52" s="47" customFormat="1" ht="15.75" customHeight="1">
      <c r="A82" s="144" t="s">
        <v>10</v>
      </c>
      <c r="B82" s="144"/>
      <c r="C82" s="144"/>
      <c r="D82" s="144"/>
      <c r="E82" s="144"/>
      <c r="F82" s="144"/>
      <c r="G82" s="144"/>
      <c r="H82" s="143" t="str">
        <f>SUBSTITUTE(PROPER(INDEX(n_4,MID(TEXT(AJ80,n0),1,1)+1)&amp;INDEX(n0x,MID(TEXT(AJ80,n0),2,1)+1,MID(TEXT(AJ80,n0),3,1)+1)&amp;IF(-MID(TEXT(AJ80,n0),1,3),"миллиард"&amp;VLOOKUP(MID(TEXT(AJ80,n0),3,1)*AND(MID(TEXT(AJ80,n0),2,1)-1),мил,2),"")&amp;INDEX(n_4,MID(TEXT(AJ80,n0),4,1)+1)&amp;INDEX(n0x,MID(TEXT(AJ80,n0),5,1)+1,MID(TEXT(AJ80,n0),6,1)+1)&amp;IF(-MID(TEXT(AJ80,n0),4,3),"миллион"&amp;VLOOKUP(MID(TEXT(AJ80,n0),6,1)*AND(MID(TEXT(AJ80,n0),5,1)-1),мил,2),"")&amp;INDEX(n_4,MID(TEXT(AJ80,n0),7,1)+1)&amp;INDEX(n1x,MID(TEXT(AJ80,n0),8,1)+1,MID(TEXT(AJ80,n0),9,1)+1)&amp;IF(-MID(TEXT(AJ80,n0),7,3),VLOOKUP(MID(TEXT(AJ80,n0),9,1)*AND(MID(TEXT(AJ80,n0),8,1)-1),тыс,2),"")&amp;INDEX(n_4,MID(TEXT(AJ80,n0),10,1)+1)&amp;INDEX(n0x,MID(TEXT(AJ80,n0),11,1)+1,MID(TEXT(AJ80,n0),12,1)+1)),"z"," ")&amp;IF(TRUNC(TEXT(AJ80,n0)),"","Ноль ")&amp;"рубл"&amp;VLOOKUP(MOD(MAX(MOD(MID(TEXT(AJ80,n0),11,2)-11,100),9),10),{0,"ь ";1,"я ";4,"ей "},2)&amp;RIGHT(TEXT(AJ80,n0),2)&amp;" копе"&amp;VLOOKUP(MOD(MAX(MOD(RIGHT(TEXT(AJ80,n0),2)-11,100),9),10),{0,"йка";1,"йки";4,"ек"},2)</f>
        <v>Четыреста восемьдесят один рубль 08 копеек</v>
      </c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40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</row>
    <row r="83" spans="1:52" s="47" customFormat="1" ht="18.75" customHeight="1">
      <c r="A83" s="144" t="s">
        <v>19</v>
      </c>
      <c r="B83" s="144"/>
      <c r="C83" s="144"/>
      <c r="D83" s="144"/>
      <c r="E83" s="144"/>
      <c r="F83" s="144"/>
      <c r="G83" s="144"/>
      <c r="H83" s="150" t="str">
        <f>SUBSTITUTE(PROPER(INDEX(n_4,MID(TEXT(AG80,n0),1,1)+1)&amp;INDEX(n0x,MID(TEXT(AG80,n0),2,1)+1,MID(TEXT(AG80,n0),3,1)+1)&amp;IF(-MID(TEXT(AG80,n0),1,3),"миллиард"&amp;VLOOKUP(MID(TEXT(AG80,n0),3,1)*AND(MID(TEXT(AG80,n0),2,1)-1),мил,2),"")&amp;INDEX(n_4,MID(TEXT(AG80,n0),4,1)+1)&amp;INDEX(n0x,MID(TEXT(AG80,n0),5,1)+1,MID(TEXT(AG80,n0),6,1)+1)&amp;IF(-MID(TEXT(AG80,n0),4,3),"миллион"&amp;VLOOKUP(MID(TEXT(AG80,n0),6,1)*AND(MID(TEXT(AG80,n0),5,1)-1),мил,2),"")&amp;INDEX(n_4,MID(TEXT(AG80,n0),7,1)+1)&amp;INDEX(n1x,MID(TEXT(AG80,n0),8,1)+1,MID(TEXT(AG80,n0),9,1)+1)&amp;IF(-MID(TEXT(AG80,n0),7,3),VLOOKUP(MID(TEXT(AG80,n0),9,1)*AND(MID(TEXT(AG80,n0),8,1)-1),тыс,2),"")&amp;INDEX(n_4,MID(TEXT(AG80,n0),10,1)+1)&amp;INDEX(n0x,MID(TEXT(AG80,n0),11,1)+1,MID(TEXT(AG80,n0),12,1)+1)),"z"," ")&amp;IF(TRUNC(TEXT(AG80,n0)),"","Ноль ")&amp;"рубл"&amp;VLOOKUP(MOD(MAX(MOD(MID(TEXT(AG80,n0),11,2)-11,100),9),10),{0,"ь ";1,"я ";4,"ей "},2)&amp;RIGHT(TEXT(AG80,n0),2)&amp;" копе"&amp;VLOOKUP(MOD(MAX(MOD(RIGHT(TEXT(AG80,n0),2)-11,100),9),10),{0,"йка";1,"йки";4,"ек"},2)</f>
        <v>Восемьдесят рублей 18 копеек</v>
      </c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40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</row>
    <row r="84" spans="1:52" s="47" customFormat="1" ht="6.7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1"/>
      <c r="T84" s="41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</row>
    <row r="85" spans="1:51" s="47" customFormat="1" ht="16.5" customHeight="1">
      <c r="A85" s="142" t="s">
        <v>29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</row>
    <row r="86" spans="1:51" s="47" customFormat="1" ht="15.75" customHeight="1">
      <c r="A86" s="142" t="s">
        <v>21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40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</row>
    <row r="87" spans="1:51" s="47" customFormat="1" ht="29.25" customHeight="1">
      <c r="A87" s="142" t="s">
        <v>28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40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</row>
    <row r="88" spans="1:51" s="47" customFormat="1" ht="93.75" customHeight="1">
      <c r="A88" s="159" t="str">
        <f>VLOOKUP($W$6,$BA$2:$BG$31,3,0)</f>
        <v>Начальник Брестского областного 
управления Госпромнадзора
___________________________ И.Г.Калишук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41"/>
      <c r="T88" s="41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</row>
    <row r="89" spans="1:242" s="56" customFormat="1" ht="13.5" customHeight="1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41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  <c r="HT89" s="47"/>
      <c r="HU89" s="47"/>
      <c r="HV89" s="47"/>
      <c r="HW89" s="47"/>
      <c r="HX89" s="47"/>
      <c r="HY89" s="47"/>
      <c r="HZ89" s="47"/>
      <c r="IA89" s="47"/>
      <c r="IB89" s="47"/>
      <c r="IC89" s="47"/>
      <c r="ID89" s="47"/>
      <c r="IE89" s="47"/>
      <c r="IF89" s="47"/>
      <c r="IG89" s="47"/>
      <c r="IH89" s="47"/>
    </row>
    <row r="90" spans="1:51" s="47" customFormat="1" ht="25.5" customHeight="1">
      <c r="A90" s="40" t="s">
        <v>12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41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57"/>
      <c r="AG90" s="157"/>
      <c r="AH90" s="157"/>
      <c r="AI90" s="157"/>
      <c r="AJ90" s="157"/>
      <c r="AK90" s="157"/>
      <c r="AL90" s="157"/>
      <c r="AM90" s="40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</row>
    <row r="91" spans="1:242" s="47" customFormat="1" ht="6.7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1"/>
      <c r="T91" s="41"/>
      <c r="U91" s="40"/>
      <c r="V91" s="40"/>
      <c r="W91" s="40"/>
      <c r="X91" s="40"/>
      <c r="Y91" s="2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9"/>
      <c r="AY91" s="39"/>
      <c r="BD91" s="71"/>
      <c r="BE91" s="71"/>
      <c r="BF91" s="58"/>
      <c r="BG91" s="58"/>
      <c r="BH91" s="58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  <c r="FF91" s="56"/>
      <c r="FG91" s="56"/>
      <c r="FH91" s="56"/>
      <c r="FI91" s="56"/>
      <c r="FJ91" s="56"/>
      <c r="FK91" s="56"/>
      <c r="FL91" s="56"/>
      <c r="FM91" s="56"/>
      <c r="FN91" s="56"/>
      <c r="FO91" s="56"/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56"/>
      <c r="GG91" s="56"/>
      <c r="GH91" s="56"/>
      <c r="GI91" s="56"/>
      <c r="GJ91" s="56"/>
      <c r="GK91" s="56"/>
      <c r="GL91" s="56"/>
      <c r="GM91" s="56"/>
      <c r="GN91" s="56"/>
      <c r="GO91" s="56"/>
      <c r="GP91" s="56"/>
      <c r="GQ91" s="56"/>
      <c r="GR91" s="56"/>
      <c r="GS91" s="56"/>
      <c r="GT91" s="56"/>
      <c r="GU91" s="56"/>
      <c r="GV91" s="56"/>
      <c r="GW91" s="56"/>
      <c r="GX91" s="56"/>
      <c r="GY91" s="56"/>
      <c r="GZ91" s="56"/>
      <c r="HA91" s="56"/>
      <c r="HB91" s="56"/>
      <c r="HC91" s="56"/>
      <c r="HD91" s="56"/>
      <c r="HE91" s="56"/>
      <c r="HF91" s="56"/>
      <c r="HG91" s="56"/>
      <c r="HH91" s="56"/>
      <c r="HI91" s="56"/>
      <c r="HJ91" s="56"/>
      <c r="HK91" s="56"/>
      <c r="HL91" s="56"/>
      <c r="HM91" s="56"/>
      <c r="HN91" s="56"/>
      <c r="HO91" s="56"/>
      <c r="HP91" s="56"/>
      <c r="HQ91" s="56"/>
      <c r="HR91" s="56"/>
      <c r="HS91" s="56"/>
      <c r="HT91" s="56"/>
      <c r="HU91" s="56"/>
      <c r="HV91" s="56"/>
      <c r="HW91" s="56"/>
      <c r="HX91" s="56"/>
      <c r="HY91" s="56"/>
      <c r="HZ91" s="56"/>
      <c r="IA91" s="56"/>
      <c r="IB91" s="56"/>
      <c r="IC91" s="56"/>
      <c r="ID91" s="56"/>
      <c r="IE91" s="56"/>
      <c r="IF91" s="56"/>
      <c r="IG91" s="56"/>
      <c r="IH91" s="56"/>
    </row>
    <row r="92" spans="1:242" s="47" customFormat="1" ht="15" customHeight="1">
      <c r="A92" s="205" t="s">
        <v>0</v>
      </c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85"/>
      <c r="Q92" s="85"/>
      <c r="R92" s="206" t="s">
        <v>1</v>
      </c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85"/>
      <c r="AL92" s="85"/>
      <c r="AM92" s="13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9"/>
      <c r="AY92" s="39"/>
      <c r="BD92" s="71"/>
      <c r="BE92" s="71"/>
      <c r="BF92" s="58"/>
      <c r="BG92" s="58"/>
      <c r="BH92" s="58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  <c r="HF92" s="56"/>
      <c r="HG92" s="56"/>
      <c r="HH92" s="56"/>
      <c r="HI92" s="56"/>
      <c r="HJ92" s="56"/>
      <c r="HK92" s="56"/>
      <c r="HL92" s="56"/>
      <c r="HM92" s="56"/>
      <c r="HN92" s="56"/>
      <c r="HO92" s="56"/>
      <c r="HP92" s="56"/>
      <c r="HQ92" s="56"/>
      <c r="HR92" s="56"/>
      <c r="HS92" s="56"/>
      <c r="HT92" s="56"/>
      <c r="HU92" s="56"/>
      <c r="HV92" s="56"/>
      <c r="HW92" s="56"/>
      <c r="HX92" s="56"/>
      <c r="HY92" s="56"/>
      <c r="HZ92" s="56"/>
      <c r="IA92" s="56"/>
      <c r="IB92" s="56"/>
      <c r="IC92" s="56"/>
      <c r="ID92" s="56"/>
      <c r="IE92" s="56"/>
      <c r="IF92" s="56"/>
      <c r="IG92" s="56"/>
      <c r="IH92" s="56"/>
    </row>
    <row r="93" spans="1:60" s="47" customFormat="1" ht="13.5" customHeight="1">
      <c r="A93" s="200" t="str">
        <f>VLOOKUP($W$6,$BA$2:$BG$31,2,0)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65"/>
      <c r="R93" s="202" t="str">
        <f>I67</f>
        <v>Указать наименование организации, заключившей долгосрочный договор (вместо данного текста)</v>
      </c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86"/>
      <c r="AM93" s="13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9"/>
      <c r="AY93" s="39"/>
      <c r="BD93" s="71"/>
      <c r="BE93" s="71"/>
      <c r="BF93" s="57"/>
      <c r="BG93" s="57"/>
      <c r="BH93" s="57"/>
    </row>
    <row r="94" spans="1:60" s="47" customFormat="1" ht="29.25" customHeight="1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65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2"/>
      <c r="AI94" s="202"/>
      <c r="AJ94" s="202"/>
      <c r="AK94" s="202"/>
      <c r="AL94" s="86"/>
      <c r="AM94" s="13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9"/>
      <c r="AY94" s="39"/>
      <c r="BD94" s="71"/>
      <c r="BE94" s="71"/>
      <c r="BF94" s="57"/>
      <c r="BG94" s="57"/>
      <c r="BH94" s="57"/>
    </row>
    <row r="95" spans="1:60" s="47" customFormat="1" ht="14.25" customHeight="1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65"/>
      <c r="R95" s="199" t="s">
        <v>24</v>
      </c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21"/>
      <c r="AM95" s="21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9"/>
      <c r="AY95" s="39"/>
      <c r="AZ95" s="39"/>
      <c r="BD95" s="71"/>
      <c r="BE95" s="71"/>
      <c r="BF95" s="57"/>
      <c r="BG95" s="57"/>
      <c r="BH95" s="57"/>
    </row>
    <row r="96" spans="1:60" s="47" customFormat="1" ht="31.5" customHeight="1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65"/>
      <c r="R96" s="199">
        <f>I68</f>
        <v>0</v>
      </c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89"/>
      <c r="AM96" s="13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9"/>
      <c r="AY96" s="39"/>
      <c r="AZ96" s="39"/>
      <c r="BD96" s="71"/>
      <c r="BE96" s="71"/>
      <c r="BF96" s="57"/>
      <c r="BG96" s="57"/>
      <c r="BH96" s="57"/>
    </row>
    <row r="97" spans="1:60" s="47" customFormat="1" ht="18" customHeight="1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65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89"/>
      <c r="AM97" s="13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9"/>
      <c r="AY97" s="39"/>
      <c r="AZ97" s="39"/>
      <c r="BD97" s="71"/>
      <c r="BE97" s="71"/>
      <c r="BF97" s="57"/>
      <c r="BG97" s="57"/>
      <c r="BH97" s="57"/>
    </row>
    <row r="98" spans="1:60" s="47" customFormat="1" ht="13.5" customHeight="1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65"/>
      <c r="R98" s="199" t="s">
        <v>25</v>
      </c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88"/>
      <c r="AM98" s="13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9"/>
      <c r="AY98" s="39"/>
      <c r="AZ98" s="39"/>
      <c r="BD98" s="71"/>
      <c r="BE98" s="71"/>
      <c r="BF98" s="57"/>
      <c r="BG98" s="57"/>
      <c r="BH98" s="57"/>
    </row>
    <row r="99" spans="1:242" s="83" customFormat="1" ht="62.25" customHeight="1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65"/>
      <c r="R99" s="199">
        <f>I69</f>
        <v>0</v>
      </c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88"/>
      <c r="AM99" s="88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8"/>
      <c r="AY99" s="68"/>
      <c r="AZ99" s="68"/>
      <c r="BA99" s="47"/>
      <c r="BB99" s="47"/>
      <c r="BC99" s="47"/>
      <c r="BD99" s="71"/>
      <c r="BE99" s="71"/>
      <c r="BF99" s="71"/>
      <c r="BG99" s="71"/>
      <c r="BH99" s="71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46"/>
      <c r="GQ99" s="46"/>
      <c r="GR99" s="46"/>
      <c r="GS99" s="46"/>
      <c r="GT99" s="46"/>
      <c r="GU99" s="46"/>
      <c r="GV99" s="46"/>
      <c r="GW99" s="46"/>
      <c r="GX99" s="46"/>
      <c r="GY99" s="46"/>
      <c r="GZ99" s="46"/>
      <c r="HA99" s="46"/>
      <c r="HB99" s="46"/>
      <c r="HC99" s="46"/>
      <c r="HD99" s="46"/>
      <c r="HE99" s="46"/>
      <c r="HF99" s="46"/>
      <c r="HG99" s="46"/>
      <c r="HH99" s="46"/>
      <c r="HI99" s="46"/>
      <c r="HJ99" s="46"/>
      <c r="HK99" s="46"/>
      <c r="HL99" s="46"/>
      <c r="HM99" s="46"/>
      <c r="HN99" s="46"/>
      <c r="HO99" s="46"/>
      <c r="HP99" s="46"/>
      <c r="HQ99" s="46"/>
      <c r="HR99" s="46"/>
      <c r="HS99" s="46"/>
      <c r="HT99" s="46"/>
      <c r="HU99" s="46"/>
      <c r="HV99" s="46"/>
      <c r="HW99" s="46"/>
      <c r="HX99" s="46"/>
      <c r="HY99" s="46"/>
      <c r="HZ99" s="46"/>
      <c r="IA99" s="46"/>
      <c r="IB99" s="46"/>
      <c r="IC99" s="46"/>
      <c r="ID99" s="46"/>
      <c r="IE99" s="46"/>
      <c r="IF99" s="46"/>
      <c r="IG99" s="46"/>
      <c r="IH99" s="46"/>
    </row>
    <row r="100" spans="1:242" s="47" customFormat="1" ht="9" customHeight="1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  <c r="ER100" s="59"/>
      <c r="ES100" s="59"/>
      <c r="ET100" s="59"/>
      <c r="EU100" s="59"/>
      <c r="EV100" s="59"/>
      <c r="EW100" s="59"/>
      <c r="EX100" s="59"/>
      <c r="EY100" s="59"/>
      <c r="EZ100" s="59"/>
      <c r="FA100" s="59"/>
      <c r="FB100" s="59"/>
      <c r="FC100" s="59"/>
      <c r="FD100" s="59"/>
      <c r="FE100" s="59"/>
      <c r="FF100" s="59"/>
      <c r="FG100" s="59"/>
      <c r="FH100" s="59"/>
      <c r="FI100" s="59"/>
      <c r="FJ100" s="59"/>
      <c r="FK100" s="59"/>
      <c r="FL100" s="59"/>
      <c r="FM100" s="59"/>
      <c r="FN100" s="59"/>
      <c r="FO100" s="59"/>
      <c r="FP100" s="59"/>
      <c r="FQ100" s="59"/>
      <c r="FR100" s="59"/>
      <c r="FS100" s="59"/>
      <c r="FT100" s="59"/>
      <c r="FU100" s="59"/>
      <c r="FV100" s="59"/>
      <c r="FW100" s="59"/>
      <c r="FX100" s="59"/>
      <c r="FY100" s="59"/>
      <c r="FZ100" s="59"/>
      <c r="GA100" s="59"/>
      <c r="GB100" s="59"/>
      <c r="GC100" s="59"/>
      <c r="GD100" s="59"/>
      <c r="GE100" s="59"/>
      <c r="GF100" s="59"/>
      <c r="GG100" s="59"/>
      <c r="GH100" s="59"/>
      <c r="GI100" s="59"/>
      <c r="GJ100" s="59"/>
      <c r="GK100" s="59"/>
      <c r="GL100" s="59"/>
      <c r="GM100" s="59"/>
      <c r="GN100" s="59"/>
      <c r="GO100" s="59"/>
      <c r="GP100" s="59"/>
      <c r="GQ100" s="59"/>
      <c r="GR100" s="59"/>
      <c r="GS100" s="59"/>
      <c r="GT100" s="59"/>
      <c r="GU100" s="59"/>
      <c r="GV100" s="59"/>
      <c r="GW100" s="59"/>
      <c r="GX100" s="59"/>
      <c r="GY100" s="59"/>
      <c r="GZ100" s="59"/>
      <c r="HA100" s="59"/>
      <c r="HB100" s="59"/>
      <c r="HC100" s="59"/>
      <c r="HD100" s="59"/>
      <c r="HE100" s="59"/>
      <c r="HF100" s="59"/>
      <c r="HG100" s="59"/>
      <c r="HH100" s="59"/>
      <c r="HI100" s="59"/>
      <c r="HJ100" s="59"/>
      <c r="HK100" s="59"/>
      <c r="HL100" s="59"/>
      <c r="HM100" s="59"/>
      <c r="HN100" s="59"/>
      <c r="HO100" s="59"/>
      <c r="HP100" s="59"/>
      <c r="HQ100" s="59"/>
      <c r="HR100" s="59"/>
      <c r="HS100" s="59"/>
      <c r="HT100" s="59"/>
      <c r="HU100" s="59"/>
      <c r="HV100" s="59"/>
      <c r="HW100" s="59"/>
      <c r="HX100" s="59"/>
      <c r="HY100" s="59"/>
      <c r="HZ100" s="59"/>
      <c r="IA100" s="59"/>
      <c r="IB100" s="59"/>
      <c r="IC100" s="59"/>
      <c r="ID100" s="59"/>
      <c r="IE100" s="59"/>
      <c r="IF100" s="59"/>
      <c r="IG100" s="59"/>
      <c r="IH100" s="59"/>
    </row>
    <row r="101" spans="1:52" s="47" customFormat="1" ht="1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52" t="s">
        <v>2</v>
      </c>
      <c r="O101" s="152"/>
      <c r="P101" s="152"/>
      <c r="Q101" s="152"/>
      <c r="R101" s="152"/>
      <c r="S101" s="162">
        <f>AF58</f>
        <v>0</v>
      </c>
      <c r="T101" s="162"/>
      <c r="U101" s="162"/>
      <c r="V101" s="162"/>
      <c r="W101" s="162"/>
      <c r="X101" s="162"/>
      <c r="Y101" s="162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3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</row>
    <row r="102" spans="1:55" s="47" customFormat="1" ht="13.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3"/>
      <c r="N102" s="17" t="s">
        <v>3</v>
      </c>
      <c r="O102" s="14"/>
      <c r="P102" s="14"/>
      <c r="Q102" s="14"/>
      <c r="R102" s="14"/>
      <c r="S102" s="15"/>
      <c r="T102" s="1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3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59"/>
      <c r="BB102" s="59"/>
      <c r="BC102" s="59"/>
    </row>
    <row r="103" spans="1:52" s="47" customFormat="1" ht="13.5" customHeight="1">
      <c r="A103" s="18"/>
      <c r="B103" s="153" t="s">
        <v>30</v>
      </c>
      <c r="C103" s="153"/>
      <c r="D103" s="153"/>
      <c r="E103" s="153"/>
      <c r="F103" s="153"/>
      <c r="G103" s="153"/>
      <c r="H103" s="153"/>
      <c r="I103" s="153"/>
      <c r="J103" s="153"/>
      <c r="K103" s="153"/>
      <c r="L103" s="160">
        <f>AB71</f>
        <v>0</v>
      </c>
      <c r="M103" s="161"/>
      <c r="N103" s="161"/>
      <c r="O103" s="161"/>
      <c r="P103" s="161"/>
      <c r="Q103" s="161"/>
      <c r="R103" s="161"/>
      <c r="S103" s="161"/>
      <c r="T103" s="161"/>
      <c r="U103" s="14" t="s">
        <v>6</v>
      </c>
      <c r="V103" s="14"/>
      <c r="W103" s="154">
        <f>U71</f>
        <v>0</v>
      </c>
      <c r="X103" s="154"/>
      <c r="Y103" s="154"/>
      <c r="Z103" s="154"/>
      <c r="AA103" s="154"/>
      <c r="AB103" s="154"/>
      <c r="AC103" s="33" t="e">
        <f>#REF!</f>
        <v>#REF!</v>
      </c>
      <c r="AD103" s="14"/>
      <c r="AE103" s="14"/>
      <c r="AF103" s="14"/>
      <c r="AG103" s="14"/>
      <c r="AH103" s="14"/>
      <c r="AI103" s="14"/>
      <c r="AJ103" s="14"/>
      <c r="AK103" s="14"/>
      <c r="AL103" s="14"/>
      <c r="AM103" s="13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</row>
    <row r="104" spans="1:52" s="47" customFormat="1" ht="22.5" customHeight="1">
      <c r="A104" s="17" t="s">
        <v>4</v>
      </c>
      <c r="B104" s="151"/>
      <c r="C104" s="151"/>
      <c r="D104" s="17" t="s">
        <v>4</v>
      </c>
      <c r="E104" s="140"/>
      <c r="F104" s="140"/>
      <c r="G104" s="140"/>
      <c r="H104" s="140"/>
      <c r="I104" s="140"/>
      <c r="J104" s="140"/>
      <c r="K104" s="140"/>
      <c r="L104" s="37" t="s">
        <v>5</v>
      </c>
      <c r="M104" s="14"/>
      <c r="N104" s="14"/>
      <c r="O104" s="34"/>
      <c r="P104" s="34"/>
      <c r="Q104" s="34"/>
      <c r="R104" s="34"/>
      <c r="S104" s="34"/>
      <c r="T104" s="34"/>
      <c r="U104" s="14"/>
      <c r="V104" s="14"/>
      <c r="W104" s="28"/>
      <c r="X104" s="28"/>
      <c r="Y104" s="28"/>
      <c r="Z104" s="28"/>
      <c r="AA104" s="28"/>
      <c r="AB104" s="28"/>
      <c r="AC104" s="28"/>
      <c r="AD104" s="14"/>
      <c r="AE104" s="14"/>
      <c r="AF104" s="14"/>
      <c r="AG104" s="14"/>
      <c r="AH104" s="14"/>
      <c r="AI104" s="14"/>
      <c r="AJ104" s="14"/>
      <c r="AK104" s="14"/>
      <c r="AL104" s="14"/>
      <c r="AM104" s="13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</row>
    <row r="105" spans="1:55" s="32" customFormat="1" ht="13.5" customHeight="1">
      <c r="A105" s="156" t="s">
        <v>36</v>
      </c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3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47"/>
      <c r="BB105" s="47"/>
      <c r="BC105" s="47"/>
    </row>
    <row r="106" spans="1:242" s="32" customFormat="1" ht="7.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5"/>
      <c r="T106" s="1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3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47"/>
      <c r="BB106" s="47"/>
      <c r="BC106" s="47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  <c r="HA106" s="61"/>
      <c r="HB106" s="61"/>
      <c r="HC106" s="61"/>
      <c r="HD106" s="61"/>
      <c r="HE106" s="61"/>
      <c r="HF106" s="61"/>
      <c r="HG106" s="61"/>
      <c r="HH106" s="61"/>
      <c r="HI106" s="61"/>
      <c r="HJ106" s="61"/>
      <c r="HK106" s="61"/>
      <c r="HL106" s="61"/>
      <c r="HM106" s="61"/>
      <c r="HN106" s="61"/>
      <c r="HO106" s="61"/>
      <c r="HP106" s="61"/>
      <c r="HQ106" s="61"/>
      <c r="HR106" s="61"/>
      <c r="HS106" s="61"/>
      <c r="HT106" s="61"/>
      <c r="HU106" s="61"/>
      <c r="HV106" s="61"/>
      <c r="HW106" s="61"/>
      <c r="HX106" s="61"/>
      <c r="HY106" s="61"/>
      <c r="HZ106" s="61"/>
      <c r="IA106" s="61"/>
      <c r="IB106" s="61"/>
      <c r="IC106" s="61"/>
      <c r="ID106" s="61"/>
      <c r="IE106" s="61"/>
      <c r="IF106" s="61"/>
      <c r="IG106" s="61"/>
      <c r="IH106" s="61"/>
    </row>
    <row r="107" spans="1:52" s="32" customFormat="1" ht="53.25" customHeight="1">
      <c r="A107" s="158" t="s">
        <v>92</v>
      </c>
      <c r="B107" s="158"/>
      <c r="C107" s="158"/>
      <c r="D107" s="163" t="s">
        <v>7</v>
      </c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58" t="s">
        <v>8</v>
      </c>
      <c r="Y107" s="158"/>
      <c r="Z107" s="158"/>
      <c r="AA107" s="158" t="s">
        <v>35</v>
      </c>
      <c r="AB107" s="158"/>
      <c r="AC107" s="158"/>
      <c r="AD107" s="158" t="s">
        <v>32</v>
      </c>
      <c r="AE107" s="158"/>
      <c r="AF107" s="158"/>
      <c r="AG107" s="158" t="s">
        <v>33</v>
      </c>
      <c r="AH107" s="158"/>
      <c r="AI107" s="158"/>
      <c r="AJ107" s="158" t="s">
        <v>34</v>
      </c>
      <c r="AK107" s="158"/>
      <c r="AL107" s="158"/>
      <c r="AM107" s="13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</row>
    <row r="108" spans="1:55" s="32" customFormat="1" ht="96.75" customHeight="1">
      <c r="A108" s="164" t="str">
        <f>A74</f>
        <v>8.2.17.</v>
      </c>
      <c r="B108" s="165"/>
      <c r="C108" s="166"/>
      <c r="D108" s="126" t="str">
        <f>D74</f>
        <v>Осмотр (обследование) принимаемого в эксплуатацию объекта строительства на соответствие разрешительной и проектной документации (в части эксплуатационной надежности и промышленной безопасности) объектов метллургических и литейных производств </v>
      </c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55">
        <f>X74</f>
        <v>1</v>
      </c>
      <c r="Y108" s="155"/>
      <c r="Z108" s="155"/>
      <c r="AA108" s="120">
        <f>AA74</f>
        <v>400.9</v>
      </c>
      <c r="AB108" s="120"/>
      <c r="AC108" s="120"/>
      <c r="AD108" s="120">
        <f>X108*AA108</f>
        <v>400.9</v>
      </c>
      <c r="AE108" s="120"/>
      <c r="AF108" s="120"/>
      <c r="AG108" s="120">
        <f>ROUND(AD108*0.2,2)</f>
        <v>80.18</v>
      </c>
      <c r="AH108" s="120"/>
      <c r="AI108" s="120"/>
      <c r="AJ108" s="132">
        <f>AD108+AG108</f>
        <v>481.08</v>
      </c>
      <c r="AK108" s="133"/>
      <c r="AL108" s="134"/>
      <c r="AM108" s="13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61"/>
      <c r="BB108" s="61"/>
      <c r="BC108" s="61"/>
    </row>
    <row r="109" spans="1:55" s="32" customFormat="1" ht="18" customHeight="1" thickBo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5"/>
      <c r="T109" s="14"/>
      <c r="U109" s="14"/>
      <c r="V109" s="14"/>
      <c r="W109" s="14"/>
      <c r="X109" s="70" t="s">
        <v>9</v>
      </c>
      <c r="Y109" s="69"/>
      <c r="Z109" s="69"/>
      <c r="AA109" s="69"/>
      <c r="AB109" s="69"/>
      <c r="AC109" s="69"/>
      <c r="AD109" s="137">
        <f>SUMIF(AD108:AF108,"&gt;0",AD108:AF108)</f>
        <v>400.9</v>
      </c>
      <c r="AE109" s="137"/>
      <c r="AF109" s="137"/>
      <c r="AG109" s="137">
        <f>SUMIF(AG108:AI108,"&gt;0",AG108:AI108)</f>
        <v>80.18</v>
      </c>
      <c r="AH109" s="137"/>
      <c r="AI109" s="137"/>
      <c r="AJ109" s="137">
        <f>SUMIF(AJ108:AL108,"&gt;0",AJ108:AL108)</f>
        <v>481.08</v>
      </c>
      <c r="AK109" s="137"/>
      <c r="AL109" s="137"/>
      <c r="AM109" s="13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60"/>
      <c r="BB109" s="60"/>
      <c r="BC109" s="60"/>
    </row>
    <row r="110" spans="1:52" s="32" customFormat="1" ht="16.5" customHeight="1">
      <c r="A110" s="144" t="s">
        <v>37</v>
      </c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40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</row>
    <row r="111" spans="1:52" s="32" customFormat="1" ht="20.25" customHeight="1">
      <c r="A111" s="131" t="s">
        <v>31</v>
      </c>
      <c r="B111" s="131"/>
      <c r="C111" s="131"/>
      <c r="D111" s="131"/>
      <c r="E111" s="131"/>
      <c r="F111" s="131"/>
      <c r="G111" s="131"/>
      <c r="H111" s="143" t="str">
        <f>SUBSTITUTE(PROPER(INDEX(n_4,MID(TEXT(AJ109,n0),1,1)+1)&amp;INDEX(n0x,MID(TEXT(AJ109,n0),2,1)+1,MID(TEXT(AJ109,n0),3,1)+1)&amp;IF(-MID(TEXT(AJ109,n0),1,3),"миллиард"&amp;VLOOKUP(MID(TEXT(AJ109,n0),3,1)*AND(MID(TEXT(AJ109,n0),2,1)-1),мил,2),"")&amp;INDEX(n_4,MID(TEXT(AJ109,n0),4,1)+1)&amp;INDEX(n0x,MID(TEXT(AJ109,n0),5,1)+1,MID(TEXT(AJ109,n0),6,1)+1)&amp;IF(-MID(TEXT(AJ109,n0),4,3),"миллион"&amp;VLOOKUP(MID(TEXT(AJ109,n0),6,1)*AND(MID(TEXT(AJ109,n0),5,1)-1),мил,2),"")&amp;INDEX(n_4,MID(TEXT(AJ109,n0),7,1)+1)&amp;INDEX(n1x,MID(TEXT(AJ109,n0),8,1)+1,MID(TEXT(AJ109,n0),9,1)+1)&amp;IF(-MID(TEXT(AJ109,n0),7,3),VLOOKUP(MID(TEXT(AJ109,n0),9,1)*AND(MID(TEXT(AJ109,n0),8,1)-1),тыс,2),"")&amp;INDEX(n_4,MID(TEXT(AJ109,n0),10,1)+1)&amp;INDEX(n0x,MID(TEXT(AJ109,n0),11,1)+1,MID(TEXT(AJ109,n0),12,1)+1)),"z"," ")&amp;IF(TRUNC(TEXT(AJ109,n0)),"","Ноль ")&amp;"рубл"&amp;VLOOKUP(MOD(MAX(MOD(MID(TEXT(AJ109,n0),11,2)-11,100),9),10),{0,"ь ";1,"я ";4,"ей "},2)&amp;RIGHT(TEXT(AJ109,n0),2)&amp;" копе"&amp;VLOOKUP(MOD(MAX(MOD(RIGHT(TEXT(AJ109,n0),2)-11,100),9),10),{0,"йка";1,"йки";4,"ек"},2)</f>
        <v>Четыреста восемьдесят один рубль 08 копеек</v>
      </c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3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</row>
    <row r="112" spans="1:52" s="32" customFormat="1" ht="22.5" customHeight="1">
      <c r="A112" s="14" t="s">
        <v>19</v>
      </c>
      <c r="B112" s="14"/>
      <c r="C112" s="14"/>
      <c r="D112" s="14"/>
      <c r="E112" s="14"/>
      <c r="F112" s="14"/>
      <c r="G112" s="14"/>
      <c r="H112" s="150" t="str">
        <f>SUBSTITUTE(PROPER(INDEX(n_4,MID(TEXT(AG109,n0),1,1)+1)&amp;INDEX(n0x,MID(TEXT(AG109,n0),2,1)+1,MID(TEXT(AG109,n0),3,1)+1)&amp;IF(-MID(TEXT(AG109,n0),1,3),"миллиард"&amp;VLOOKUP(MID(TEXT(AG109,n0),3,1)*AND(MID(TEXT(AG109,n0),2,1)-1),мил,2),"")&amp;INDEX(n_4,MID(TEXT(AG109,n0),4,1)+1)&amp;INDEX(n0x,MID(TEXT(AG109,n0),5,1)+1,MID(TEXT(AG109,n0),6,1)+1)&amp;IF(-MID(TEXT(AG109,n0),4,3),"миллион"&amp;VLOOKUP(MID(TEXT(AG109,n0),6,1)*AND(MID(TEXT(AG109,n0),5,1)-1),мил,2),"")&amp;INDEX(n_4,MID(TEXT(AG109,n0),7,1)+1)&amp;INDEX(n1x,MID(TEXT(AG109,n0),8,1)+1,MID(TEXT(AG109,n0),9,1)+1)&amp;IF(-MID(TEXT(AG109,n0),7,3),VLOOKUP(MID(TEXT(AG109,n0),9,1)*AND(MID(TEXT(AG109,n0),8,1)-1),тыс,2),"")&amp;INDEX(n_4,MID(TEXT(AG109,n0),10,1)+1)&amp;INDEX(n0x,MID(TEXT(AG109,n0),11,1)+1,MID(TEXT(AG109,n0),12,1)+1)),"z"," ")&amp;IF(TRUNC(TEXT(AG109,n0)),"","Ноль ")&amp;"рубл"&amp;VLOOKUP(MOD(MAX(MOD(MID(TEXT(AG109,n0),11,2)-11,100),9),10),{0,"ь ";1,"я ";4,"ей "},2)&amp;RIGHT(TEXT(AG109,n0),2)&amp;" копе"&amp;VLOOKUP(MOD(MAX(MOD(RIGHT(TEXT(AG109,n0),2)-11,100),9),10),{0,"йка";1,"йки";4,"ек"},2)</f>
        <v>Восемьдесят рублей 18 копеек</v>
      </c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3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</row>
    <row r="113" spans="1:52" s="32" customFormat="1" ht="18.75" customHeight="1">
      <c r="A113" s="144" t="s">
        <v>49</v>
      </c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3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</row>
    <row r="114" spans="1:52" s="32" customFormat="1" ht="17.25" customHeight="1">
      <c r="A114" s="131" t="s">
        <v>38</v>
      </c>
      <c r="B114" s="131"/>
      <c r="C114" s="131"/>
      <c r="D114" s="131"/>
      <c r="E114" s="131"/>
      <c r="F114" s="131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3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</row>
    <row r="115" spans="1:242" s="78" customFormat="1" ht="12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5"/>
      <c r="T115" s="1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3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B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</row>
    <row r="116" spans="1:52" s="32" customFormat="1" ht="21" customHeight="1">
      <c r="A116" s="14"/>
      <c r="B116" s="14"/>
      <c r="C116" s="14"/>
      <c r="D116" s="14"/>
      <c r="E116" s="14"/>
      <c r="F116" s="17" t="s">
        <v>0</v>
      </c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5"/>
      <c r="T116" s="15"/>
      <c r="U116" s="14"/>
      <c r="V116" s="14"/>
      <c r="W116" s="14"/>
      <c r="X116" s="14"/>
      <c r="Y116" s="17" t="s">
        <v>1</v>
      </c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3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</row>
    <row r="117" spans="1:52" s="32" customFormat="1" ht="11.25" customHeight="1">
      <c r="A117" s="118" t="str">
        <f>A88</f>
        <v>Начальник Брестского областного 
управления Госпромнадзора
___________________________ И.Г.Калишук</v>
      </c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5"/>
      <c r="U117" s="14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3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</row>
    <row r="118" spans="1:242" s="32" customFormat="1" ht="15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5"/>
      <c r="U118" s="14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3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62"/>
      <c r="FL118" s="62"/>
      <c r="FM118" s="62"/>
      <c r="FN118" s="62"/>
      <c r="FO118" s="62"/>
      <c r="FP118" s="62"/>
      <c r="FQ118" s="62"/>
      <c r="FR118" s="62"/>
      <c r="FS118" s="62"/>
      <c r="FT118" s="62"/>
      <c r="FU118" s="62"/>
      <c r="FV118" s="62"/>
      <c r="FW118" s="62"/>
      <c r="FX118" s="62"/>
      <c r="FY118" s="62"/>
      <c r="FZ118" s="62"/>
      <c r="GA118" s="62"/>
      <c r="GB118" s="62"/>
      <c r="GC118" s="62"/>
      <c r="GD118" s="62"/>
      <c r="GE118" s="62"/>
      <c r="GF118" s="62"/>
      <c r="GG118" s="62"/>
      <c r="GH118" s="62"/>
      <c r="GI118" s="62"/>
      <c r="GJ118" s="62"/>
      <c r="GK118" s="62"/>
      <c r="GL118" s="62"/>
      <c r="GM118" s="62"/>
      <c r="GN118" s="62"/>
      <c r="GO118" s="62"/>
      <c r="GP118" s="62"/>
      <c r="GQ118" s="62"/>
      <c r="GR118" s="62"/>
      <c r="GS118" s="62"/>
      <c r="GT118" s="62"/>
      <c r="GU118" s="62"/>
      <c r="GV118" s="62"/>
      <c r="GW118" s="62"/>
      <c r="GX118" s="62"/>
      <c r="GY118" s="62"/>
      <c r="GZ118" s="62"/>
      <c r="HA118" s="62"/>
      <c r="HB118" s="62"/>
      <c r="HC118" s="62"/>
      <c r="HD118" s="62"/>
      <c r="HE118" s="62"/>
      <c r="HF118" s="62"/>
      <c r="HG118" s="62"/>
      <c r="HH118" s="62"/>
      <c r="HI118" s="62"/>
      <c r="HJ118" s="62"/>
      <c r="HK118" s="62"/>
      <c r="HL118" s="62"/>
      <c r="HM118" s="62"/>
      <c r="HN118" s="62"/>
      <c r="HO118" s="62"/>
      <c r="HP118" s="62"/>
      <c r="HQ118" s="62"/>
      <c r="HR118" s="62"/>
      <c r="HS118" s="62"/>
      <c r="HT118" s="62"/>
      <c r="HU118" s="62"/>
      <c r="HV118" s="62"/>
      <c r="HW118" s="62"/>
      <c r="HX118" s="62"/>
      <c r="HY118" s="62"/>
      <c r="HZ118" s="62"/>
      <c r="IA118" s="62"/>
      <c r="IB118" s="62"/>
      <c r="IC118" s="62"/>
      <c r="ID118" s="62"/>
      <c r="IE118" s="62"/>
      <c r="IF118" s="62"/>
      <c r="IG118" s="62"/>
      <c r="IH118" s="62"/>
    </row>
    <row r="119" spans="1:52" s="32" customFormat="1" ht="15" customHeight="1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5"/>
      <c r="U119" s="14"/>
      <c r="V119" s="14"/>
      <c r="W119" s="14"/>
      <c r="X119" s="14"/>
      <c r="Y119" s="14"/>
      <c r="Z119" s="14"/>
      <c r="AA119" s="31" t="s">
        <v>39</v>
      </c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3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</row>
    <row r="120" spans="1:55" s="32" customFormat="1" ht="15" customHeight="1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5"/>
      <c r="U120" s="14"/>
      <c r="V120" s="147"/>
      <c r="W120" s="147"/>
      <c r="X120" s="147"/>
      <c r="Y120" s="147"/>
      <c r="Z120" s="147"/>
      <c r="AA120" s="147"/>
      <c r="AB120" s="147"/>
      <c r="AC120" s="147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3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62"/>
      <c r="BB120" s="62"/>
      <c r="BC120" s="62"/>
    </row>
    <row r="121" spans="1:52" s="32" customFormat="1" ht="15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5"/>
      <c r="U121" s="14"/>
      <c r="V121" s="14" t="s">
        <v>11</v>
      </c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30" t="s">
        <v>23</v>
      </c>
      <c r="AH121" s="14"/>
      <c r="AI121" s="14"/>
      <c r="AJ121" s="14"/>
      <c r="AK121" s="14"/>
      <c r="AL121" s="14"/>
      <c r="AM121" s="13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</row>
    <row r="122" spans="1:52" s="32" customFormat="1" ht="15">
      <c r="A122" s="14"/>
      <c r="B122" s="14"/>
      <c r="C122" s="14"/>
      <c r="D122" s="14"/>
      <c r="E122" s="14" t="s">
        <v>12</v>
      </c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5"/>
      <c r="T122" s="15"/>
      <c r="U122" s="14"/>
      <c r="V122" s="14"/>
      <c r="W122" s="14"/>
      <c r="X122" s="14"/>
      <c r="Y122" s="14"/>
      <c r="AA122" s="14"/>
      <c r="AB122" s="14" t="s">
        <v>12</v>
      </c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3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</row>
    <row r="123" spans="1:52" s="32" customFormat="1" ht="15">
      <c r="A123" s="141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</row>
    <row r="124" spans="2:52" s="32" customFormat="1" ht="1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</row>
    <row r="125" spans="2:52" s="32" customFormat="1" ht="15" customHeight="1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</row>
    <row r="126" spans="2:52" s="32" customFormat="1" ht="1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</row>
    <row r="127" spans="2:52" s="32" customFormat="1" ht="1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</row>
    <row r="128" spans="2:52" s="32" customFormat="1" ht="1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</row>
    <row r="129" spans="2:52" s="32" customFormat="1" ht="1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</row>
    <row r="130" spans="2:52" s="32" customFormat="1" ht="1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</row>
    <row r="131" spans="2:52" s="32" customFormat="1" ht="1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</row>
    <row r="132" spans="2:52" s="32" customFormat="1" ht="1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</row>
    <row r="133" spans="2:52" s="32" customFormat="1" ht="25.5" customHeight="1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</row>
    <row r="134" spans="40:52" s="32" customFormat="1" ht="33" customHeight="1"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</row>
    <row r="135" spans="40:52" s="32" customFormat="1" ht="4.5" customHeight="1"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</row>
    <row r="136" spans="40:52" s="32" customFormat="1" ht="54.75" customHeight="1"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</row>
    <row r="137" spans="40:52" s="32" customFormat="1" ht="62.25" customHeight="1"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</row>
    <row r="138" spans="40:52" s="32" customFormat="1" ht="62.25" customHeight="1"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</row>
    <row r="139" spans="40:52" s="32" customFormat="1" ht="27.75" customHeight="1"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</row>
    <row r="140" spans="40:52" s="32" customFormat="1" ht="27.75" customHeight="1"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</row>
    <row r="141" spans="40:52" s="32" customFormat="1" ht="27.75" customHeight="1"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</row>
    <row r="142" spans="40:52" s="32" customFormat="1" ht="27.75" customHeight="1"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</row>
    <row r="143" spans="40:52" s="32" customFormat="1" ht="27.75" customHeight="1"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</row>
    <row r="144" spans="40:52" s="32" customFormat="1" ht="27.75" customHeight="1"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</row>
    <row r="145" spans="40:52" s="32" customFormat="1" ht="27.75" customHeight="1"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</row>
    <row r="146" spans="40:52" s="32" customFormat="1" ht="15"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</row>
    <row r="147" spans="40:52" s="60" customFormat="1" ht="15" customHeight="1"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</row>
    <row r="148" spans="40:52" s="32" customFormat="1" ht="19.5" customHeight="1"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</row>
    <row r="149" spans="40:52" s="32" customFormat="1" ht="19.5" customHeight="1"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</row>
    <row r="150" spans="40:52" s="32" customFormat="1" ht="15" customHeight="1"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</row>
    <row r="151" spans="40:52" s="32" customFormat="1" ht="12.75" customHeight="1"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</row>
    <row r="152" spans="40:52" s="32" customFormat="1" ht="3.75" customHeight="1"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</row>
    <row r="153" spans="40:52" s="32" customFormat="1" ht="15"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</row>
    <row r="154" spans="40:52" s="32" customFormat="1" ht="19.5" customHeight="1"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</row>
    <row r="155" spans="40:52" s="32" customFormat="1" ht="17.25" customHeight="1"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</row>
    <row r="156" spans="40:52" s="32" customFormat="1" ht="10.5" customHeight="1"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</row>
    <row r="157" spans="40:52" s="32" customFormat="1" ht="8.25" customHeight="1"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</row>
    <row r="158" spans="40:52" s="32" customFormat="1" ht="9.75" customHeight="1"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</row>
    <row r="159" spans="40:52" s="32" customFormat="1" ht="15"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</row>
    <row r="160" spans="40:52" s="32" customFormat="1" ht="6" customHeight="1"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</row>
    <row r="161" spans="1:52" s="32" customFormat="1" ht="5.2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5"/>
      <c r="T161" s="1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3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</row>
    <row r="162" spans="1:52" s="32" customFormat="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5"/>
      <c r="T162" s="1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3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</row>
    <row r="163" spans="40:52" s="32" customFormat="1" ht="16.5" customHeight="1"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</row>
    <row r="164" spans="40:52" s="32" customFormat="1" ht="19.5" customHeight="1"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</row>
    <row r="165" spans="40:52" s="32" customFormat="1" ht="21" customHeight="1"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</row>
    <row r="166" spans="40:52" s="32" customFormat="1" ht="15"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</row>
    <row r="167" spans="40:52" s="32" customFormat="1" ht="15"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</row>
    <row r="168" spans="40:52" s="32" customFormat="1" ht="15"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</row>
    <row r="169" spans="40:52" s="32" customFormat="1" ht="28.5" customHeight="1"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</row>
    <row r="170" spans="40:52" s="32" customFormat="1" ht="35.25" customHeight="1"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</row>
    <row r="171" spans="40:52" s="32" customFormat="1" ht="14.25" customHeight="1"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</row>
    <row r="172" spans="40:52" s="32" customFormat="1" ht="24.75" customHeight="1"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</row>
    <row r="173" spans="40:52" s="32" customFormat="1" ht="23.25" customHeight="1"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</row>
    <row r="174" spans="40:52" s="32" customFormat="1" ht="29.25" customHeight="1"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</row>
    <row r="175" spans="40:52" s="32" customFormat="1" ht="15"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</row>
    <row r="176" spans="40:52" s="32" customFormat="1" ht="15" customHeight="1"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</row>
    <row r="177" spans="40:52" s="32" customFormat="1" ht="15"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</row>
    <row r="178" spans="40:52" s="32" customFormat="1" ht="45.75" customHeight="1"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</row>
    <row r="179" spans="40:52" s="32" customFormat="1" ht="66.75" customHeight="1"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</row>
    <row r="180" spans="40:52" s="32" customFormat="1" ht="60" customHeight="1"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</row>
    <row r="181" spans="40:52" s="32" customFormat="1" ht="19.5" customHeight="1"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</row>
    <row r="182" spans="40:52" s="32" customFormat="1" ht="21" customHeight="1"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</row>
    <row r="183" spans="40:52" s="32" customFormat="1" ht="19.5" customHeight="1"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</row>
    <row r="184" spans="40:52" s="32" customFormat="1" ht="18.75" customHeight="1"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</row>
    <row r="185" spans="40:52" s="32" customFormat="1" ht="18.75" customHeight="1"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</row>
    <row r="186" spans="40:52" s="32" customFormat="1" ht="18" customHeight="1"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</row>
    <row r="187" spans="40:52" s="32" customFormat="1" ht="20.25" customHeight="1"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</row>
    <row r="188" spans="40:52" s="32" customFormat="1" ht="15"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</row>
    <row r="189" spans="40:52" s="32" customFormat="1" ht="4.5" customHeight="1"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</row>
    <row r="190" spans="40:52" s="32" customFormat="1" ht="15"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</row>
    <row r="191" spans="40:52" s="32" customFormat="1" ht="15"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</row>
    <row r="192" spans="40:52" s="32" customFormat="1" ht="1.5" customHeight="1"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</row>
    <row r="193" spans="40:52" s="32" customFormat="1" ht="14.25" customHeight="1"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</row>
    <row r="194" spans="40:52" s="32" customFormat="1" ht="16.5" customHeight="1"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</row>
    <row r="195" spans="40:52" s="32" customFormat="1" ht="13.5" customHeight="1"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</row>
    <row r="196" spans="40:52" s="32" customFormat="1" ht="0.75" customHeight="1" hidden="1"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</row>
    <row r="197" spans="40:52" s="32" customFormat="1" ht="6" customHeight="1"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</row>
    <row r="198" spans="40:52" s="32" customFormat="1" ht="79.5" customHeight="1"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</row>
    <row r="199" spans="40:52" s="32" customFormat="1" ht="1.5" customHeight="1" hidden="1"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</row>
    <row r="200" spans="40:52" s="32" customFormat="1" ht="15"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</row>
    <row r="201" spans="1:52" s="32" customFormat="1" ht="1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6"/>
      <c r="T201" s="1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</row>
    <row r="202" spans="1:52" ht="1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6"/>
      <c r="T202" s="1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</row>
    <row r="203" spans="1:52" ht="1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6"/>
      <c r="T203" s="1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</row>
    <row r="204" spans="1:52" ht="1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5"/>
      <c r="T204" s="25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</row>
    <row r="205" spans="1:52" ht="1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5"/>
      <c r="T205" s="25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</row>
    <row r="206" spans="1:52" ht="1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5"/>
      <c r="T206" s="25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</row>
    <row r="207" spans="1:52" ht="1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5"/>
      <c r="T207" s="25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</row>
    <row r="208" spans="1:52" ht="1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5"/>
      <c r="T208" s="25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</row>
    <row r="209" spans="1:52" ht="1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5"/>
      <c r="T209" s="25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</row>
    <row r="210" spans="1:52" ht="1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5"/>
      <c r="T210" s="25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</row>
    <row r="211" spans="1:52" ht="1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5"/>
      <c r="T211" s="25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</row>
    <row r="212" spans="1:52" ht="1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5"/>
      <c r="T212" s="25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</row>
    <row r="213" spans="1:52" ht="1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5"/>
      <c r="T213" s="25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</row>
    <row r="214" spans="1:52" ht="1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5"/>
      <c r="T214" s="25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</row>
    <row r="215" spans="46:52" ht="15">
      <c r="AT215" s="38"/>
      <c r="AU215" s="38"/>
      <c r="AV215" s="38"/>
      <c r="AW215" s="38"/>
      <c r="AX215" s="38"/>
      <c r="AY215" s="38"/>
      <c r="AZ215" s="38"/>
    </row>
    <row r="216" spans="46:52" ht="15">
      <c r="AT216" s="38"/>
      <c r="AU216" s="38"/>
      <c r="AV216" s="38"/>
      <c r="AW216" s="38"/>
      <c r="AX216" s="38"/>
      <c r="AY216" s="38"/>
      <c r="AZ216" s="38"/>
    </row>
    <row r="217" spans="46:52" ht="15">
      <c r="AT217" s="38"/>
      <c r="AU217" s="38"/>
      <c r="AV217" s="38"/>
      <c r="AW217" s="38"/>
      <c r="AX217" s="38"/>
      <c r="AY217" s="38"/>
      <c r="AZ217" s="38"/>
    </row>
    <row r="218" spans="50:52" ht="15">
      <c r="AX218" s="38"/>
      <c r="AY218" s="38"/>
      <c r="AZ218" s="38"/>
    </row>
    <row r="219" spans="50:52" ht="15">
      <c r="AX219" s="38"/>
      <c r="AY219" s="38"/>
      <c r="AZ219" s="38"/>
    </row>
  </sheetData>
  <sheetProtection password="CE2C" sheet="1" formatCells="0" formatColumns="0" formatRows="0" selectLockedCells="1"/>
  <mergeCells count="218">
    <mergeCell ref="R96:AK97"/>
    <mergeCell ref="A92:O92"/>
    <mergeCell ref="R92:AJ92"/>
    <mergeCell ref="O21:W21"/>
    <mergeCell ref="X21:AE21"/>
    <mergeCell ref="R95:AK95"/>
    <mergeCell ref="B42:AL42"/>
    <mergeCell ref="B45:AJ45"/>
    <mergeCell ref="AJ78:AL78"/>
    <mergeCell ref="AG78:AI78"/>
    <mergeCell ref="N9:T9"/>
    <mergeCell ref="R98:AK98"/>
    <mergeCell ref="R99:AK99"/>
    <mergeCell ref="A93:P99"/>
    <mergeCell ref="I68:AL68"/>
    <mergeCell ref="A67:G67"/>
    <mergeCell ref="R93:AK94"/>
    <mergeCell ref="B46:AL46"/>
    <mergeCell ref="B43:AL43"/>
    <mergeCell ref="I70:AL70"/>
    <mergeCell ref="G114:AL114"/>
    <mergeCell ref="A73:C73"/>
    <mergeCell ref="D73:W73"/>
    <mergeCell ref="X73:Z73"/>
    <mergeCell ref="AA73:AC73"/>
    <mergeCell ref="AD73:AF73"/>
    <mergeCell ref="AG73:AI73"/>
    <mergeCell ref="AJ73:AL73"/>
    <mergeCell ref="A107:C107"/>
    <mergeCell ref="X107:Z107"/>
    <mergeCell ref="A1:AM2"/>
    <mergeCell ref="B17:AL17"/>
    <mergeCell ref="O16:AL16"/>
    <mergeCell ref="B36:N36"/>
    <mergeCell ref="B35:N35"/>
    <mergeCell ref="B41:AL41"/>
    <mergeCell ref="B10:AL10"/>
    <mergeCell ref="AA12:AB12"/>
    <mergeCell ref="B12:P12"/>
    <mergeCell ref="Q12:Z12"/>
    <mergeCell ref="W5:AK5"/>
    <mergeCell ref="B13:AL13"/>
    <mergeCell ref="I52:P52"/>
    <mergeCell ref="B48:AL48"/>
    <mergeCell ref="B52:H52"/>
    <mergeCell ref="B44:AL44"/>
    <mergeCell ref="B49:AL49"/>
    <mergeCell ref="AC12:AL12"/>
    <mergeCell ref="C24:N24"/>
    <mergeCell ref="O24:W24"/>
    <mergeCell ref="AB71:AH71"/>
    <mergeCell ref="I54:P54"/>
    <mergeCell ref="B50:AJ50"/>
    <mergeCell ref="AG109:AI109"/>
    <mergeCell ref="B47:AL47"/>
    <mergeCell ref="Q54:AL54"/>
    <mergeCell ref="AD74:AF74"/>
    <mergeCell ref="AJ74:AL74"/>
    <mergeCell ref="X74:Z74"/>
    <mergeCell ref="A74:C74"/>
    <mergeCell ref="Q57:U57"/>
    <mergeCell ref="B54:H54"/>
    <mergeCell ref="I69:AL69"/>
    <mergeCell ref="D75:W75"/>
    <mergeCell ref="X75:Z75"/>
    <mergeCell ref="AA75:AC75"/>
    <mergeCell ref="AD75:AF75"/>
    <mergeCell ref="AG74:AI74"/>
    <mergeCell ref="U71:Z71"/>
    <mergeCell ref="AF58:AL58"/>
    <mergeCell ref="A71:R71"/>
    <mergeCell ref="A85:AM85"/>
    <mergeCell ref="H83:AL83"/>
    <mergeCell ref="A82:G82"/>
    <mergeCell ref="AA74:AC74"/>
    <mergeCell ref="H82:AL82"/>
    <mergeCell ref="D78:W78"/>
    <mergeCell ref="AJ80:AL80"/>
    <mergeCell ref="X78:Z78"/>
    <mergeCell ref="A75:C75"/>
    <mergeCell ref="A108:C108"/>
    <mergeCell ref="A86:AL86"/>
    <mergeCell ref="A89:S89"/>
    <mergeCell ref="A87:AL87"/>
    <mergeCell ref="AA107:AC107"/>
    <mergeCell ref="I67:AL67"/>
    <mergeCell ref="AA78:AC78"/>
    <mergeCell ref="AD80:AF80"/>
    <mergeCell ref="AD78:AF78"/>
    <mergeCell ref="D74:W74"/>
    <mergeCell ref="AF90:AL90"/>
    <mergeCell ref="AD107:AF107"/>
    <mergeCell ref="AG107:AI107"/>
    <mergeCell ref="AJ107:AL107"/>
    <mergeCell ref="AG80:AI80"/>
    <mergeCell ref="A83:G83"/>
    <mergeCell ref="A88:R88"/>
    <mergeCell ref="L103:T103"/>
    <mergeCell ref="S101:Y101"/>
    <mergeCell ref="D107:W107"/>
    <mergeCell ref="A114:F114"/>
    <mergeCell ref="H112:AL112"/>
    <mergeCell ref="B104:C104"/>
    <mergeCell ref="N101:R101"/>
    <mergeCell ref="B103:K103"/>
    <mergeCell ref="W103:AB103"/>
    <mergeCell ref="A110:AL110"/>
    <mergeCell ref="X108:Z108"/>
    <mergeCell ref="A105:AL105"/>
    <mergeCell ref="AA108:AC108"/>
    <mergeCell ref="A123:AM123"/>
    <mergeCell ref="A59:T65"/>
    <mergeCell ref="AG75:AI75"/>
    <mergeCell ref="AJ75:AL75"/>
    <mergeCell ref="H111:AL111"/>
    <mergeCell ref="A113:AL113"/>
    <mergeCell ref="V117:AL118"/>
    <mergeCell ref="V120:AC120"/>
    <mergeCell ref="AF59:AK59"/>
    <mergeCell ref="AD120:AL120"/>
    <mergeCell ref="X24:AE24"/>
    <mergeCell ref="B33:AL33"/>
    <mergeCell ref="B37:N37"/>
    <mergeCell ref="AD109:AF109"/>
    <mergeCell ref="AJ109:AL109"/>
    <mergeCell ref="Q52:AL52"/>
    <mergeCell ref="B40:AL40"/>
    <mergeCell ref="E104:K104"/>
    <mergeCell ref="X76:Z76"/>
    <mergeCell ref="AA76:AC76"/>
    <mergeCell ref="A78:C78"/>
    <mergeCell ref="A111:G111"/>
    <mergeCell ref="AJ108:AL108"/>
    <mergeCell ref="AD108:AF108"/>
    <mergeCell ref="D108:W108"/>
    <mergeCell ref="AG108:AI108"/>
    <mergeCell ref="U90:AE90"/>
    <mergeCell ref="D79:W79"/>
    <mergeCell ref="X79:Z79"/>
    <mergeCell ref="AA79:AC79"/>
    <mergeCell ref="AG79:AI79"/>
    <mergeCell ref="AG77:AI77"/>
    <mergeCell ref="AJ77:AL77"/>
    <mergeCell ref="AD79:AF79"/>
    <mergeCell ref="AJ76:AL76"/>
    <mergeCell ref="A77:C77"/>
    <mergeCell ref="D77:W77"/>
    <mergeCell ref="X77:Z77"/>
    <mergeCell ref="AA77:AC77"/>
    <mergeCell ref="AD77:AF77"/>
    <mergeCell ref="AD76:AF76"/>
    <mergeCell ref="AG76:AI76"/>
    <mergeCell ref="A76:C76"/>
    <mergeCell ref="D76:W76"/>
    <mergeCell ref="B14:AL14"/>
    <mergeCell ref="W6:AK6"/>
    <mergeCell ref="B15:AL15"/>
    <mergeCell ref="O20:W20"/>
    <mergeCell ref="X20:AE20"/>
    <mergeCell ref="AF20:AL20"/>
    <mergeCell ref="A117:S121"/>
    <mergeCell ref="A66:G66"/>
    <mergeCell ref="A58:H58"/>
    <mergeCell ref="AJ79:AL79"/>
    <mergeCell ref="A79:C79"/>
    <mergeCell ref="C19:N19"/>
    <mergeCell ref="O19:W19"/>
    <mergeCell ref="X19:AE19"/>
    <mergeCell ref="AF19:AL19"/>
    <mergeCell ref="C20:N20"/>
    <mergeCell ref="AF21:AL21"/>
    <mergeCell ref="C22:N22"/>
    <mergeCell ref="O22:W22"/>
    <mergeCell ref="X22:AE22"/>
    <mergeCell ref="AF22:AL22"/>
    <mergeCell ref="C23:N23"/>
    <mergeCell ref="O23:W23"/>
    <mergeCell ref="X23:AE23"/>
    <mergeCell ref="AF23:AL23"/>
    <mergeCell ref="C21:N21"/>
    <mergeCell ref="AH32:AL32"/>
    <mergeCell ref="AF24:AL24"/>
    <mergeCell ref="C27:N27"/>
    <mergeCell ref="O27:W27"/>
    <mergeCell ref="X27:AE27"/>
    <mergeCell ref="AF27:AL27"/>
    <mergeCell ref="C28:N28"/>
    <mergeCell ref="O28:W28"/>
    <mergeCell ref="X28:AE28"/>
    <mergeCell ref="AF28:AL28"/>
    <mergeCell ref="O36:AB36"/>
    <mergeCell ref="AC36:AL36"/>
    <mergeCell ref="B29:AL29"/>
    <mergeCell ref="B31:N31"/>
    <mergeCell ref="O31:Y31"/>
    <mergeCell ref="Z31:AG31"/>
    <mergeCell ref="AH31:AL31"/>
    <mergeCell ref="B32:N32"/>
    <mergeCell ref="O32:Y32"/>
    <mergeCell ref="Z32:AG32"/>
    <mergeCell ref="O37:AB37"/>
    <mergeCell ref="AC37:AL37"/>
    <mergeCell ref="B38:AL38"/>
    <mergeCell ref="B39:Y39"/>
    <mergeCell ref="Z39:AL39"/>
    <mergeCell ref="B34:N34"/>
    <mergeCell ref="O34:AB34"/>
    <mergeCell ref="AC34:AL34"/>
    <mergeCell ref="O35:AB35"/>
    <mergeCell ref="AC35:AL35"/>
    <mergeCell ref="C25:N25"/>
    <mergeCell ref="O25:W25"/>
    <mergeCell ref="X25:AE25"/>
    <mergeCell ref="AF25:AL25"/>
    <mergeCell ref="C26:N26"/>
    <mergeCell ref="O26:W26"/>
    <mergeCell ref="X26:AE26"/>
    <mergeCell ref="AF26:AL26"/>
  </mergeCells>
  <dataValidations count="3">
    <dataValidation type="list" allowBlank="1" showInputMessage="1" showErrorMessage="1" sqref="C20:N28">
      <formula1>$BA$32:$BA$41</formula1>
    </dataValidation>
    <dataValidation type="list" allowBlank="1" showInputMessage="1" showErrorMessage="1" sqref="A75:C79">
      <formula1>$BA$59:$BA$62</formula1>
    </dataValidation>
    <dataValidation type="list" allowBlank="1" showInputMessage="1" showErrorMessage="1" sqref="W6:AK6">
      <formula1>$BA$2:$BA$28</formula1>
    </dataValidation>
  </dataValidations>
  <printOptions horizontalCentered="1"/>
  <pageMargins left="0.11811023622047245" right="0.1968503937007874" top="0.1968503937007874" bottom="0.1968503937007874" header="0" footer="0"/>
  <pageSetup blackAndWhite="1" fitToHeight="0" fitToWidth="1" horizontalDpi="600" verticalDpi="600" orientation="portrait" paperSize="9" scale="97" r:id="rId4"/>
  <rowBreaks count="3" manualBreakCount="3">
    <brk id="55" max="255" man="1"/>
    <brk id="90" max="38" man="1"/>
    <brk id="159" max="255" man="1"/>
  </rowBreaks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13</v>
      </c>
    </row>
    <row r="2" ht="12.75">
      <c r="B2" s="2" t="s">
        <v>14</v>
      </c>
    </row>
    <row r="3" ht="12.75">
      <c r="C3" s="2"/>
    </row>
    <row r="4" spans="2:14" s="6" customFormat="1" ht="12.75">
      <c r="B4" s="4" t="s">
        <v>15</v>
      </c>
      <c r="C4" s="5" t="s">
        <v>16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17</v>
      </c>
      <c r="C17" s="8"/>
      <c r="K17" s="3"/>
      <c r="L17" s="3"/>
      <c r="M17" s="3"/>
      <c r="N17" s="3"/>
    </row>
    <row r="18" spans="2:3" ht="12.75">
      <c r="B18" s="7">
        <f ca="1">ROUND((RAND()*1000000),2)</f>
        <v>624455.57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Шестьсот двадцать четыре тысячи четыреста пятьдесят пять рублей 57 копеек</v>
      </c>
    </row>
    <row r="19" spans="2:3" ht="12.75">
      <c r="B19" s="7">
        <f ca="1">ROUND((RAND()*10000000),2)</f>
        <v>4459940.31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Четыре миллиона четыреста пятьдесят девять тысяч девятьсот сорок рублей 31 копейка</v>
      </c>
    </row>
    <row r="20" spans="2:3" ht="12.75">
      <c r="B20" s="7">
        <f ca="1">ROUND((RAND()*100000000),2)</f>
        <v>64872983.58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Шестьдесят четыре миллиона восемьсот семьдесят две тысячи девятьсот восемьдесят три рубля 58 копеек</v>
      </c>
    </row>
    <row r="21" spans="2:3" ht="12.75">
      <c r="B21" s="7">
        <f ca="1">ROUND((RAND()*1000000000),2)</f>
        <v>404606937.17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Четыреста четыре миллиона шестьсот шесть тысяч девятьсот тридцать семь рублей 17 копеек</v>
      </c>
    </row>
    <row r="22" spans="2:3" ht="12.75">
      <c r="B22" s="7">
        <f ca="1">ROUND((RAND()*1000000000000),2)</f>
        <v>821174257272.21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Восемьсот двадцать один миллиард сто семьдесят четыре миллиона двести пятьдесят семь тысяч двести семьдесят два рубля 21 копейка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kalugina</cp:lastModifiedBy>
  <cp:lastPrinted>2024-02-05T13:28:20Z</cp:lastPrinted>
  <dcterms:created xsi:type="dcterms:W3CDTF">2021-04-16T08:52:42Z</dcterms:created>
  <dcterms:modified xsi:type="dcterms:W3CDTF">2024-07-08T06:57:39Z</dcterms:modified>
  <cp:category/>
  <cp:version/>
  <cp:contentType/>
  <cp:contentStatus/>
</cp:coreProperties>
</file>