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090" windowHeight="95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'Лист1'!$A$3:$AM$115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Svatko</author>
    <author>Aliabeva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
ЛИШНИЕ СТРОЧКИ МОЖНО СКРЫТЬ.</t>
        </r>
      </text>
    </comment>
    <comment ref="AE14" authorId="0">
      <text>
        <r>
          <rPr>
            <sz val="8"/>
            <rFont val="Tahoma"/>
            <family val="2"/>
          </rPr>
          <t xml:space="preserve">
ПОСЛЕ ЩЕЛЧКА ПО ЯЧЕЙКЕ, НАЖАТЬ НА КНОПКУ С ТРЕУГОЛЬНИМ И ВЫБРАТЬ ИЗ СПИСКА</t>
        </r>
        <r>
          <rPr>
            <sz val="9"/>
            <rFont val="Tahoma"/>
            <family val="2"/>
          </rPr>
          <t xml:space="preserve">
</t>
        </r>
      </text>
    </comment>
    <comment ref="B28" authorId="1">
      <text>
        <r>
          <rPr>
            <sz val="9"/>
            <rFont val="Tahoma"/>
            <family val="0"/>
          </rPr>
          <t xml:space="preserve">
ДАННЫЕ АВТОМАТИЧЕСКИ ПОПАДАЮТ В ДОГОВОР, АКТ И СЧЕТ В ЭТОМ ФАЙЛЕ;
ЧТОБЫ ЗАПИСЬ В ДАННОМ ПОЛЕ ПОШЛА С НОВОЙ СТРОКИ, 
НАЖМИТЕ ALT+ENTER;
ДО ПЕЧАТИ ОТРЕГУЛИРОВАТЬ ВЫСОТУ СТРОКИ
</t>
        </r>
      </text>
    </comment>
    <comment ref="B30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  <r>
          <rPr>
            <sz val="9"/>
            <rFont val="Tahoma"/>
            <family val="0"/>
          </rPr>
          <t xml:space="preserve">
</t>
        </r>
      </text>
    </comment>
    <comment ref="W6" authorId="2">
      <text>
        <r>
          <rPr>
            <sz val="9"/>
            <rFont val="Tahoma"/>
            <family val="2"/>
          </rPr>
          <t xml:space="preserve">
ВЫБРАТЬ УПРАВЛЕНИЕ ИЗ СПИСКА ПО МЕСТУ ОБРАЩЕНИЯ
</t>
        </r>
      </text>
    </comment>
    <comment ref="C12" authorId="0">
      <text>
        <r>
          <rPr>
            <sz val="8"/>
            <rFont val="Tahoma"/>
            <family val="2"/>
          </rPr>
          <t>ВВЕСТИ НОМЕР 
ДОЛГОСРОЧНОГО ДОГОВОРА</t>
        </r>
      </text>
    </comment>
    <comment ref="N12" authorId="0">
      <text>
        <r>
          <rPr>
            <sz val="9"/>
            <rFont val="Tahoma"/>
            <family val="2"/>
          </rPr>
          <t>ВВЕСТИ ДАТУ ДОЛГОСРОЧНОГО ДОГОВОРА</t>
        </r>
      </text>
    </comment>
  </commentList>
</comments>
</file>

<file path=xl/sharedStrings.xml><?xml version="1.0" encoding="utf-8"?>
<sst xmlns="http://schemas.openxmlformats.org/spreadsheetml/2006/main" count="194" uniqueCount="153">
  <si>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</si>
  <si>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</si>
  <si>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</si>
  <si>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</si>
  <si>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</si>
  <si>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</si>
  <si>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</si>
  <si>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</si>
  <si>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</si>
  <si>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</si>
  <si>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</si>
  <si>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</si>
  <si>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</si>
  <si>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</si>
  <si>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</si>
  <si>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</si>
  <si>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</si>
  <si>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</si>
  <si>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</si>
  <si>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</si>
  <si>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</si>
  <si>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</si>
  <si>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</si>
  <si>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</si>
  <si>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</si>
  <si>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</si>
  <si>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</si>
  <si>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</si>
  <si>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</si>
  <si>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</si>
  <si>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</si>
  <si>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</si>
  <si>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</si>
  <si>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</si>
  <si>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</si>
  <si>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</si>
  <si>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ЗАКАЗЧИК принял услуги(у)</t>
  </si>
  <si>
    <t>Услуги(у) оказал:</t>
  </si>
  <si>
    <t>(должность)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</si>
  <si>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</si>
  <si>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</si>
  <si>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</si>
  <si>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</si>
  <si>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</si>
  <si>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</si>
  <si>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</si>
  <si>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</si>
  <si>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Регистрационный или заводской номер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</si>
  <si>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</si>
  <si>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</si>
  <si>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</si>
  <si>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</si>
  <si>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Наименование потенциально опасного объекта</t>
  </si>
  <si>
    <t>Лифт грузовой (больничный)</t>
  </si>
  <si>
    <t>Лифт пассажирский</t>
  </si>
  <si>
    <t>Эскалатор</t>
  </si>
  <si>
    <t>Подъемник строительный</t>
  </si>
  <si>
    <t>Столбец1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</si>
  <si>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</si>
  <si>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</si>
  <si>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</si>
  <si>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</si>
  <si>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</si>
  <si>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</si>
  <si>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</si>
  <si>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</si>
  <si>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</si>
  <si>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</si>
  <si>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Стоимость за единицу в б.р</t>
  </si>
  <si>
    <t>Настоящий акт составлен о том, что: 
ИСПОЛНИТЕЛЬ оказал услуги(у):</t>
  </si>
  <si>
    <t>Марка или модель</t>
  </si>
  <si>
    <t>Проведение электрофизических измерений на грузовом лифте (больничном) без измерения цепи "фаза-нуль"</t>
  </si>
  <si>
    <t>Проведение электрофизических измерений на грузовом лифте (больничном) с измерением цепи "фаза-нуль"</t>
  </si>
  <si>
    <t>Проведение электрофизических измерений на пассажирском лифте без измерения цепи "фаза-нуль"</t>
  </si>
  <si>
    <t>Проведение электрофизических измерений на пассажирском лифте с измерением цепи "фаза-нуль"</t>
  </si>
  <si>
    <t>Проведение электрофизических измерений на эскалаторе без измерения цепи "фаза-нуль"</t>
  </si>
  <si>
    <t>Проведение электрофизических измерений на эскалаторе с измерением цепи "фаза-нуль"</t>
  </si>
  <si>
    <t>Проведение электрофизических измерений на строительном подъемнике без измерения цепи "фаза-нуль"</t>
  </si>
  <si>
    <t>Проведение электрофизических измерений на строительном подъемнике с измерением цепи "фаза-нуль"</t>
  </si>
  <si>
    <t>Проведение электрофизических измерений на кране без измерения цепи "фаза-нуль"</t>
  </si>
  <si>
    <t>Проведение электрофизических измерений на кране с измерением цепи "фаза-нуль"</t>
  </si>
  <si>
    <t>без измерения цепи "фаза-нуль"</t>
  </si>
  <si>
    <t>с измерением цепи "фаза-нуль"</t>
  </si>
  <si>
    <t>Грузоподъёмный кран</t>
  </si>
  <si>
    <t>Для взаимодействия по договору назначен:</t>
  </si>
  <si>
    <t>С порядком оформления документов для оказания платных услуг, размещенных на сайте Госпромнадзора, ознакомлены.</t>
  </si>
  <si>
    <t>Заказчик к качеству оказанных(ой) услуг(и) претензий не имеет.</t>
  </si>
  <si>
    <t>Измерение сопротивления петли "фаза-нуль": 
с/без измерения</t>
  </si>
  <si>
    <t>Указать полное наименование владельца (вместо данного текста)</t>
  </si>
  <si>
    <t xml:space="preserve">Поле для внесения дополнительных сведений  вместо данного текста (или скрыть строку) </t>
  </si>
  <si>
    <t>Адрес нахождения объекта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</si>
  <si>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</si>
  <si>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</si>
  <si>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</si>
  <si>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</si>
  <si>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</si>
  <si>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</si>
  <si>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</si>
  <si>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</si>
  <si>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</si>
  <si>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</si>
  <si>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</si>
  <si>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</si>
  <si>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</si>
  <si>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</si>
  <si>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</si>
  <si>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</si>
  <si>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Витебского областного     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</si>
  <si>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</si>
  <si>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</si>
  <si>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r>
      <rPr>
        <b/>
        <sz val="11"/>
        <color indexed="8"/>
        <rFont val="Times New Roman"/>
        <family val="1"/>
      </rPr>
      <t>Гомельское областное управление</t>
    </r>
    <r>
      <rPr>
        <sz val="11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1"/>
        <color indexed="8"/>
        <rFont val="Times New Roman"/>
        <family val="1"/>
      </rPr>
      <t>Юридический адрес:</t>
    </r>
    <r>
      <rPr>
        <sz val="11"/>
        <color indexed="8"/>
        <rFont val="Times New Roman"/>
        <family val="1"/>
      </rPr>
      <t xml:space="preserve">
246045, г.Гомель, ул.Олимпийская, 13
</t>
    </r>
    <r>
      <rPr>
        <b/>
        <sz val="11"/>
        <color indexed="8"/>
        <rFont val="Times New Roman"/>
        <family val="1"/>
      </rPr>
      <t>Банковские реквизиты:</t>
    </r>
    <r>
      <rPr>
        <sz val="11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</si>
  <si>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</si>
  <si>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</si>
  <si>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</si>
  <si>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</si>
  <si>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</si>
  <si>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</si>
  <si>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</si>
  <si>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</si>
  <si>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Гомельского областного     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</si>
  <si>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</si>
  <si>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</si>
  <si>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</si>
  <si>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</si>
  <si>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</si>
  <si>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</si>
  <si>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</si>
  <si>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</si>
  <si>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</si>
  <si>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</si>
  <si>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</si>
  <si>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</si>
  <si>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</si>
  <si>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</si>
  <si>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</si>
  <si>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</si>
  <si>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</si>
  <si>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</si>
  <si>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</si>
  <si>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</si>
  <si>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</si>
  <si>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</si>
  <si>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</si>
  <si>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</si>
  <si>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</si>
  <si>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</si>
  <si>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</si>
  <si>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</si>
  <si>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</si>
  <si>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</si>
  <si>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</si>
  <si>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</si>
  <si>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просит оказать услугу по проведению электрофизических измерений (по параметрам согласно паспорту объекта) по долгосрочному договору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</si>
</sst>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sz val="9.5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20"/>
      <name val="Times New Roman"/>
      <family val="1"/>
    </font>
    <font>
      <i/>
      <sz val="12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9"/>
      <color theme="1"/>
      <name val="Times New Roman"/>
      <family val="1"/>
    </font>
    <font>
      <sz val="15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A5002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63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4" fillId="33" borderId="0" xfId="0" applyNumberFormat="1" applyFont="1" applyFill="1" applyAlignment="1" applyProtection="1" quotePrefix="1">
      <alignment horizontal="right"/>
      <protection hidden="1"/>
    </xf>
    <xf numFmtId="0" fontId="65" fillId="33" borderId="0" xfId="0" applyFont="1" applyFill="1" applyBorder="1" applyAlignment="1" applyProtection="1">
      <alignment horizontal="right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/>
      <protection hidden="1" locked="0"/>
    </xf>
    <xf numFmtId="0" fontId="64" fillId="33" borderId="0" xfId="0" applyFont="1" applyFill="1" applyAlignment="1" applyProtection="1">
      <alignment/>
      <protection hidden="1" locked="0"/>
    </xf>
    <xf numFmtId="0" fontId="64" fillId="33" borderId="0" xfId="0" applyFont="1" applyFill="1" applyBorder="1" applyAlignment="1" applyProtection="1">
      <alignment/>
      <protection hidden="1" locked="0"/>
    </xf>
    <xf numFmtId="0" fontId="64" fillId="0" borderId="0" xfId="0" applyFont="1" applyBorder="1" applyAlignment="1" applyProtection="1">
      <alignment/>
      <protection hidden="1" locked="0"/>
    </xf>
    <xf numFmtId="0" fontId="64" fillId="33" borderId="10" xfId="0" applyFont="1" applyFill="1" applyBorder="1" applyAlignment="1" applyProtection="1">
      <alignment/>
      <protection hidden="1"/>
    </xf>
    <xf numFmtId="49" fontId="65" fillId="33" borderId="0" xfId="0" applyNumberFormat="1" applyFont="1" applyFill="1" applyBorder="1" applyAlignment="1" applyProtection="1">
      <alignment horizontal="right"/>
      <protection hidden="1"/>
    </xf>
    <xf numFmtId="2" fontId="64" fillId="33" borderId="0" xfId="0" applyNumberFormat="1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 vertical="top"/>
      <protection hidden="1"/>
    </xf>
    <xf numFmtId="0" fontId="64" fillId="0" borderId="0" xfId="0" applyFont="1" applyAlignment="1" applyProtection="1">
      <alignment/>
      <protection hidden="1"/>
    </xf>
    <xf numFmtId="0" fontId="65" fillId="0" borderId="10" xfId="0" applyFont="1" applyBorder="1" applyAlignment="1" applyProtection="1">
      <alignment horizontal="left"/>
      <protection hidden="1"/>
    </xf>
    <xf numFmtId="0" fontId="65" fillId="33" borderId="0" xfId="0" applyFont="1" applyFill="1" applyBorder="1" applyAlignment="1" applyProtection="1">
      <alignment horizontal="center" wrapText="1"/>
      <protection hidden="1"/>
    </xf>
    <xf numFmtId="49" fontId="64" fillId="33" borderId="0" xfId="0" applyNumberFormat="1" applyFont="1" applyFill="1" applyAlignment="1" applyProtection="1">
      <alignment/>
      <protection hidden="1"/>
    </xf>
    <xf numFmtId="0" fontId="65" fillId="33" borderId="11" xfId="0" applyFont="1" applyFill="1" applyBorder="1" applyAlignment="1" applyProtection="1">
      <alignment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4" fillId="33" borderId="0" xfId="0" applyFont="1" applyFill="1" applyBorder="1" applyAlignment="1" applyProtection="1">
      <alignment vertical="top"/>
      <protection hidden="1"/>
    </xf>
    <xf numFmtId="0" fontId="64" fillId="33" borderId="10" xfId="0" applyFont="1" applyFill="1" applyBorder="1" applyAlignment="1" applyProtection="1">
      <alignment wrapText="1"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65" fillId="33" borderId="11" xfId="0" applyFont="1" applyFill="1" applyBorder="1" applyAlignment="1" applyProtection="1">
      <alignment wrapText="1"/>
      <protection hidden="1"/>
    </xf>
    <xf numFmtId="0" fontId="64" fillId="0" borderId="0" xfId="0" applyFont="1" applyAlignment="1" applyProtection="1">
      <alignment vertical="top"/>
      <protection hidden="1"/>
    </xf>
    <xf numFmtId="0" fontId="66" fillId="33" borderId="0" xfId="0" applyFont="1" applyFill="1" applyAlignment="1" applyProtection="1">
      <alignment horizontal="center"/>
      <protection hidden="1" locked="0"/>
    </xf>
    <xf numFmtId="0" fontId="64" fillId="0" borderId="0" xfId="0" applyFont="1" applyAlignment="1" applyProtection="1">
      <alignment/>
      <protection hidden="1"/>
    </xf>
    <xf numFmtId="0" fontId="68" fillId="33" borderId="12" xfId="0" applyFont="1" applyFill="1" applyBorder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center" vertical="top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65" fillId="34" borderId="0" xfId="0" applyFont="1" applyFill="1" applyBorder="1" applyAlignment="1" applyProtection="1">
      <alignment horizontal="left" vertical="top" wrapText="1"/>
      <protection locked="0"/>
    </xf>
    <xf numFmtId="0" fontId="64" fillId="34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65" fillId="34" borderId="0" xfId="0" applyFont="1" applyFill="1" applyBorder="1" applyAlignment="1" applyProtection="1">
      <alignment horizontal="left" vertical="top" wrapText="1"/>
      <protection/>
    </xf>
    <xf numFmtId="0" fontId="64" fillId="34" borderId="0" xfId="0" applyFont="1" applyFill="1" applyBorder="1" applyAlignment="1" applyProtection="1">
      <alignment horizontal="left" vertical="top" wrapText="1"/>
      <protection/>
    </xf>
    <xf numFmtId="0" fontId="64" fillId="34" borderId="0" xfId="0" applyFont="1" applyFill="1" applyAlignment="1" applyProtection="1">
      <alignment horizontal="left" vertical="top" wrapText="1"/>
      <protection/>
    </xf>
    <xf numFmtId="0" fontId="65" fillId="0" borderId="0" xfId="0" applyFont="1" applyBorder="1" applyAlignment="1" applyProtection="1">
      <alignment horizontal="left" vertical="top" wrapText="1"/>
      <protection/>
    </xf>
    <xf numFmtId="0" fontId="64" fillId="0" borderId="0" xfId="0" applyFont="1" applyAlignment="1" applyProtection="1">
      <alignment horizontal="left" vertical="top" wrapText="1"/>
      <protection/>
    </xf>
    <xf numFmtId="0" fontId="64" fillId="0" borderId="0" xfId="0" applyFont="1" applyFill="1" applyBorder="1" applyAlignment="1" applyProtection="1">
      <alignment/>
      <protection hidden="1"/>
    </xf>
    <xf numFmtId="0" fontId="64" fillId="0" borderId="0" xfId="0" applyFont="1" applyAlignment="1" applyProtection="1">
      <alignment wrapText="1"/>
      <protection hidden="1"/>
    </xf>
    <xf numFmtId="0" fontId="70" fillId="35" borderId="13" xfId="0" applyFont="1" applyFill="1" applyBorder="1" applyAlignment="1" applyProtection="1">
      <alignment horizontal="left" vertical="center"/>
      <protection/>
    </xf>
    <xf numFmtId="0" fontId="70" fillId="35" borderId="13" xfId="0" applyFont="1" applyFill="1" applyBorder="1" applyAlignment="1" applyProtection="1">
      <alignment horizontal="center" vertical="center"/>
      <protection/>
    </xf>
    <xf numFmtId="0" fontId="71" fillId="35" borderId="13" xfId="0" applyFont="1" applyFill="1" applyBorder="1" applyAlignment="1" applyProtection="1">
      <alignment horizontal="center" vertical="top" wrapText="1"/>
      <protection/>
    </xf>
    <xf numFmtId="0" fontId="70" fillId="0" borderId="14" xfId="0" applyFont="1" applyBorder="1" applyAlignment="1" applyProtection="1">
      <alignment horizontal="left" vertical="center" wrapText="1"/>
      <protection/>
    </xf>
    <xf numFmtId="2" fontId="70" fillId="0" borderId="13" xfId="0" applyNumberFormat="1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left" vertical="center" wrapText="1"/>
      <protection/>
    </xf>
    <xf numFmtId="0" fontId="64" fillId="0" borderId="0" xfId="0" applyFont="1" applyAlignment="1" applyProtection="1">
      <alignment vertical="center"/>
      <protection hidden="1"/>
    </xf>
    <xf numFmtId="0" fontId="70" fillId="0" borderId="0" xfId="0" applyFont="1" applyBorder="1" applyAlignment="1" applyProtection="1">
      <alignment horizontal="justify" vertical="center" wrapText="1"/>
      <protection/>
    </xf>
    <xf numFmtId="0" fontId="70" fillId="0" borderId="0" xfId="0" applyFont="1" applyBorder="1" applyAlignment="1" applyProtection="1">
      <alignment horizontal="justify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64" fillId="0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 horizontal="left" vertical="top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49" fontId="69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12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4" fillId="0" borderId="0" xfId="0" applyFont="1" applyAlignment="1" applyProtection="1">
      <alignment horizontal="left" vertical="top"/>
      <protection hidden="1"/>
    </xf>
    <xf numFmtId="0" fontId="70" fillId="0" borderId="14" xfId="0" applyFont="1" applyFill="1" applyBorder="1" applyAlignment="1" applyProtection="1">
      <alignment horizontal="justify" vertical="center"/>
      <protection/>
    </xf>
    <xf numFmtId="0" fontId="70" fillId="0" borderId="13" xfId="0" applyFont="1" applyFill="1" applyBorder="1" applyAlignment="1" applyProtection="1">
      <alignment horizontal="justify" vertical="center"/>
      <protection/>
    </xf>
    <xf numFmtId="0" fontId="70" fillId="0" borderId="0" xfId="0" applyFont="1" applyFill="1" applyBorder="1" applyAlignment="1" applyProtection="1">
      <alignment horizontal="justify" vertical="center"/>
      <protection/>
    </xf>
    <xf numFmtId="0" fontId="69" fillId="0" borderId="0" xfId="0" applyFont="1" applyFill="1" applyBorder="1" applyAlignment="1" applyProtection="1">
      <alignment horizontal="center" vertical="top"/>
      <protection/>
    </xf>
    <xf numFmtId="0" fontId="69" fillId="33" borderId="0" xfId="0" applyFont="1" applyFill="1" applyAlignment="1" applyProtection="1">
      <alignment horizontal="center"/>
      <protection hidden="1"/>
    </xf>
    <xf numFmtId="0" fontId="64" fillId="33" borderId="15" xfId="0" applyNumberFormat="1" applyFont="1" applyFill="1" applyBorder="1" applyAlignment="1" applyProtection="1">
      <alignment horizontal="left" vertical="top" wrapText="1"/>
      <protection hidden="1"/>
    </xf>
    <xf numFmtId="0" fontId="64" fillId="33" borderId="12" xfId="0" applyNumberFormat="1" applyFont="1" applyFill="1" applyBorder="1" applyAlignment="1" applyProtection="1">
      <alignment horizontal="left" vertical="top" wrapText="1"/>
      <protection hidden="1"/>
    </xf>
    <xf numFmtId="0" fontId="64" fillId="33" borderId="16" xfId="0" applyNumberFormat="1" applyFont="1" applyFill="1" applyBorder="1" applyAlignment="1" applyProtection="1">
      <alignment horizontal="left" vertical="top" wrapText="1"/>
      <protection hidden="1"/>
    </xf>
    <xf numFmtId="0" fontId="64" fillId="33" borderId="10" xfId="0" applyFont="1" applyFill="1" applyBorder="1" applyAlignment="1" applyProtection="1">
      <alignment horizontal="center" wrapText="1"/>
      <protection hidden="1"/>
    </xf>
    <xf numFmtId="2" fontId="66" fillId="33" borderId="13" xfId="0" applyNumberFormat="1" applyFont="1" applyFill="1" applyBorder="1" applyAlignment="1" applyProtection="1">
      <alignment horizontal="center" vertical="center"/>
      <protection hidden="1"/>
    </xf>
    <xf numFmtId="2" fontId="66" fillId="33" borderId="17" xfId="0" applyNumberFormat="1" applyFont="1" applyFill="1" applyBorder="1" applyAlignment="1" applyProtection="1">
      <alignment horizontal="center" vertical="center"/>
      <protection hidden="1"/>
    </xf>
    <xf numFmtId="2" fontId="66" fillId="33" borderId="11" xfId="0" applyNumberFormat="1" applyFont="1" applyFill="1" applyBorder="1" applyAlignment="1" applyProtection="1">
      <alignment horizontal="center" vertical="center"/>
      <protection hidden="1"/>
    </xf>
    <xf numFmtId="2" fontId="66" fillId="33" borderId="18" xfId="0" applyNumberFormat="1" applyFont="1" applyFill="1" applyBorder="1" applyAlignment="1" applyProtection="1">
      <alignment horizontal="center" vertical="center"/>
      <protection hidden="1"/>
    </xf>
    <xf numFmtId="0" fontId="66" fillId="33" borderId="13" xfId="0" applyFont="1" applyFill="1" applyBorder="1" applyAlignment="1" applyProtection="1">
      <alignment horizontal="center" vertical="center"/>
      <protection hidden="1"/>
    </xf>
    <xf numFmtId="2" fontId="66" fillId="33" borderId="15" xfId="0" applyNumberFormat="1" applyFon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 horizontal="center" vertical="center"/>
      <protection hidden="1"/>
    </xf>
    <xf numFmtId="0" fontId="66" fillId="33" borderId="16" xfId="0" applyFont="1" applyFill="1" applyBorder="1" applyAlignment="1" applyProtection="1">
      <alignment horizontal="center" vertical="center"/>
      <protection hidden="1"/>
    </xf>
    <xf numFmtId="0" fontId="66" fillId="33" borderId="15" xfId="0" applyFont="1" applyFill="1" applyBorder="1" applyAlignment="1" applyProtection="1">
      <alignment horizontal="center" vertical="center"/>
      <protection hidden="1"/>
    </xf>
    <xf numFmtId="0" fontId="73" fillId="33" borderId="12" xfId="0" applyFont="1" applyFill="1" applyBorder="1" applyAlignment="1" applyProtection="1">
      <alignment horizontal="center" vertical="top"/>
      <protection hidden="1"/>
    </xf>
    <xf numFmtId="0" fontId="70" fillId="36" borderId="13" xfId="0" applyFont="1" applyFill="1" applyBorder="1" applyAlignment="1" applyProtection="1">
      <alignment horizontal="left" vertical="top" wrapText="1"/>
      <protection hidden="1" locked="0"/>
    </xf>
    <xf numFmtId="0" fontId="69" fillId="0" borderId="0" xfId="0" applyFont="1" applyFill="1" applyBorder="1" applyAlignment="1" applyProtection="1">
      <alignment horizontal="left" vertical="top"/>
      <protection/>
    </xf>
    <xf numFmtId="0" fontId="69" fillId="36" borderId="10" xfId="0" applyFont="1" applyFill="1" applyBorder="1" applyAlignment="1" applyProtection="1">
      <alignment horizontal="left" vertical="top" wrapText="1"/>
      <protection hidden="1" locked="0"/>
    </xf>
    <xf numFmtId="0" fontId="66" fillId="36" borderId="10" xfId="0" applyFont="1" applyFill="1" applyBorder="1" applyAlignment="1" applyProtection="1">
      <alignment horizontal="left" vertical="top" wrapText="1"/>
      <protection hidden="1" locked="0"/>
    </xf>
    <xf numFmtId="0" fontId="66" fillId="33" borderId="10" xfId="0" applyFont="1" applyFill="1" applyBorder="1" applyAlignment="1" applyProtection="1">
      <alignment horizontal="center"/>
      <protection hidden="1"/>
    </xf>
    <xf numFmtId="0" fontId="66" fillId="33" borderId="10" xfId="0" applyFont="1" applyFill="1" applyBorder="1" applyAlignment="1" applyProtection="1">
      <alignment horizontal="left" vertical="top"/>
      <protection hidden="1"/>
    </xf>
    <xf numFmtId="0" fontId="66" fillId="36" borderId="0" xfId="0" applyFont="1" applyFill="1" applyAlignment="1" applyProtection="1">
      <alignment horizontal="left" vertical="top"/>
      <protection hidden="1" locked="0"/>
    </xf>
    <xf numFmtId="0" fontId="64" fillId="33" borderId="0" xfId="0" applyFont="1" applyFill="1" applyAlignment="1" applyProtection="1">
      <alignment horizontal="center"/>
      <protection hidden="1"/>
    </xf>
    <xf numFmtId="0" fontId="64" fillId="0" borderId="10" xfId="0" applyFont="1" applyBorder="1" applyAlignment="1" applyProtection="1">
      <alignment horizontal="center"/>
      <protection hidden="1"/>
    </xf>
    <xf numFmtId="0" fontId="64" fillId="33" borderId="0" xfId="0" applyFont="1" applyFill="1" applyAlignment="1" applyProtection="1">
      <alignment horizontal="left"/>
      <protection hidden="1"/>
    </xf>
    <xf numFmtId="14" fontId="65" fillId="33" borderId="11" xfId="0" applyNumberFormat="1" applyFont="1" applyFill="1" applyBorder="1" applyAlignment="1" applyProtection="1">
      <alignment horizontal="right" wrapText="1"/>
      <protection hidden="1" locked="0"/>
    </xf>
    <xf numFmtId="0" fontId="66" fillId="36" borderId="0" xfId="0" applyFont="1" applyFill="1" applyAlignment="1" applyProtection="1">
      <alignment horizontal="left" vertical="top" wrapText="1"/>
      <protection hidden="1" locked="0"/>
    </xf>
    <xf numFmtId="0" fontId="64" fillId="33" borderId="13" xfId="0" applyNumberFormat="1" applyFont="1" applyFill="1" applyBorder="1" applyAlignment="1" applyProtection="1">
      <alignment horizontal="left" vertical="top" wrapText="1"/>
      <protection/>
    </xf>
    <xf numFmtId="2" fontId="74" fillId="33" borderId="19" xfId="0" applyNumberFormat="1" applyFont="1" applyFill="1" applyBorder="1" applyAlignment="1" applyProtection="1">
      <alignment horizontal="center"/>
      <protection hidden="1"/>
    </xf>
    <xf numFmtId="2" fontId="74" fillId="33" borderId="20" xfId="0" applyNumberFormat="1" applyFont="1" applyFill="1" applyBorder="1" applyAlignment="1" applyProtection="1">
      <alignment horizontal="center"/>
      <protection hidden="1"/>
    </xf>
    <xf numFmtId="2" fontId="74" fillId="33" borderId="21" xfId="0" applyNumberFormat="1" applyFont="1" applyFill="1" applyBorder="1" applyAlignment="1" applyProtection="1">
      <alignment horizontal="center"/>
      <protection hidden="1"/>
    </xf>
    <xf numFmtId="0" fontId="73" fillId="33" borderId="15" xfId="0" applyFont="1" applyFill="1" applyBorder="1" applyAlignment="1" applyProtection="1">
      <alignment horizontal="center" vertical="top" wrapText="1"/>
      <protection hidden="1"/>
    </xf>
    <xf numFmtId="0" fontId="73" fillId="33" borderId="12" xfId="0" applyFont="1" applyFill="1" applyBorder="1" applyAlignment="1" applyProtection="1">
      <alignment horizontal="center" vertical="top" wrapText="1"/>
      <protection hidden="1"/>
    </xf>
    <xf numFmtId="0" fontId="73" fillId="33" borderId="16" xfId="0" applyFont="1" applyFill="1" applyBorder="1" applyAlignment="1" applyProtection="1">
      <alignment horizontal="center" vertical="top" wrapText="1"/>
      <protection hidden="1"/>
    </xf>
    <xf numFmtId="0" fontId="68" fillId="33" borderId="10" xfId="0" applyFont="1" applyFill="1" applyBorder="1" applyAlignment="1" applyProtection="1">
      <alignment horizontal="right" wrapText="1"/>
      <protection hidden="1"/>
    </xf>
    <xf numFmtId="0" fontId="65" fillId="0" borderId="10" xfId="0" applyFont="1" applyFill="1" applyBorder="1" applyAlignment="1" applyProtection="1">
      <alignment horizontal="right"/>
      <protection hidden="1"/>
    </xf>
    <xf numFmtId="0" fontId="65" fillId="0" borderId="10" xfId="0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center" vertical="top"/>
      <protection hidden="1"/>
    </xf>
    <xf numFmtId="0" fontId="64" fillId="33" borderId="13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13" xfId="0" applyFont="1" applyFill="1" applyBorder="1" applyAlignment="1" applyProtection="1">
      <alignment horizontal="center" vertical="top" wrapText="1"/>
      <protection hidden="1"/>
    </xf>
    <xf numFmtId="0" fontId="64" fillId="33" borderId="0" xfId="0" applyFont="1" applyFill="1" applyAlignment="1" applyProtection="1">
      <alignment horizontal="right"/>
      <protection hidden="1"/>
    </xf>
    <xf numFmtId="0" fontId="64" fillId="33" borderId="0" xfId="0" applyFont="1" applyFill="1" applyAlignment="1" applyProtection="1">
      <alignment horizontal="justify" wrapText="1"/>
      <protection hidden="1"/>
    </xf>
    <xf numFmtId="49" fontId="65" fillId="33" borderId="10" xfId="0" applyNumberFormat="1" applyFont="1" applyFill="1" applyBorder="1" applyAlignment="1" applyProtection="1">
      <alignment horizontal="center" wrapText="1"/>
      <protection hidden="1"/>
    </xf>
    <xf numFmtId="0" fontId="65" fillId="33" borderId="10" xfId="0" applyFont="1" applyFill="1" applyBorder="1" applyAlignment="1" applyProtection="1">
      <alignment horizontal="center" wrapText="1"/>
      <protection hidden="1"/>
    </xf>
    <xf numFmtId="0" fontId="73" fillId="33" borderId="15" xfId="0" applyFont="1" applyFill="1" applyBorder="1" applyAlignment="1" applyProtection="1">
      <alignment horizontal="center" vertical="center" wrapText="1"/>
      <protection hidden="1"/>
    </xf>
    <xf numFmtId="0" fontId="73" fillId="33" borderId="12" xfId="0" applyFont="1" applyFill="1" applyBorder="1" applyAlignment="1" applyProtection="1">
      <alignment horizontal="center" vertical="center" wrapText="1"/>
      <protection hidden="1"/>
    </xf>
    <xf numFmtId="0" fontId="73" fillId="33" borderId="16" xfId="0" applyFont="1" applyFill="1" applyBorder="1" applyAlignment="1" applyProtection="1">
      <alignment horizontal="center" vertical="center" wrapText="1"/>
      <protection hidden="1"/>
    </xf>
    <xf numFmtId="0" fontId="73" fillId="33" borderId="15" xfId="0" applyFont="1" applyFill="1" applyBorder="1" applyAlignment="1" applyProtection="1">
      <alignment horizontal="center" vertical="center"/>
      <protection hidden="1"/>
    </xf>
    <xf numFmtId="0" fontId="73" fillId="33" borderId="12" xfId="0" applyFont="1" applyFill="1" applyBorder="1" applyAlignment="1" applyProtection="1">
      <alignment horizontal="center" vertical="center"/>
      <protection hidden="1"/>
    </xf>
    <xf numFmtId="0" fontId="73" fillId="33" borderId="16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14" fontId="65" fillId="33" borderId="10" xfId="0" applyNumberFormat="1" applyFont="1" applyFill="1" applyBorder="1" applyAlignment="1" applyProtection="1">
      <alignment horizontal="center"/>
      <protection hidden="1"/>
    </xf>
    <xf numFmtId="0" fontId="64" fillId="33" borderId="17" xfId="0" applyNumberFormat="1" applyFont="1" applyFill="1" applyBorder="1" applyAlignment="1" applyProtection="1">
      <alignment horizontal="left" vertical="top" wrapText="1"/>
      <protection hidden="1"/>
    </xf>
    <xf numFmtId="0" fontId="64" fillId="33" borderId="11" xfId="0" applyNumberFormat="1" applyFont="1" applyFill="1" applyBorder="1" applyAlignment="1" applyProtection="1">
      <alignment horizontal="left" vertical="top" wrapText="1"/>
      <protection hidden="1"/>
    </xf>
    <xf numFmtId="0" fontId="64" fillId="33" borderId="18" xfId="0" applyNumberFormat="1" applyFont="1" applyFill="1" applyBorder="1" applyAlignment="1" applyProtection="1">
      <alignment horizontal="left" vertical="top" wrapText="1"/>
      <protection hidden="1"/>
    </xf>
    <xf numFmtId="0" fontId="64" fillId="33" borderId="17" xfId="0" applyFont="1" applyFill="1" applyBorder="1" applyAlignment="1" applyProtection="1">
      <alignment horizontal="left" vertical="top" wrapText="1"/>
      <protection hidden="1"/>
    </xf>
    <xf numFmtId="0" fontId="64" fillId="33" borderId="11" xfId="0" applyFont="1" applyFill="1" applyBorder="1" applyAlignment="1" applyProtection="1">
      <alignment horizontal="left" vertical="top" wrapText="1"/>
      <protection hidden="1"/>
    </xf>
    <xf numFmtId="0" fontId="64" fillId="33" borderId="18" xfId="0" applyFont="1" applyFill="1" applyBorder="1" applyAlignment="1" applyProtection="1">
      <alignment horizontal="left" vertical="top" wrapText="1"/>
      <protection hidden="1"/>
    </xf>
    <xf numFmtId="0" fontId="64" fillId="33" borderId="15" xfId="0" applyFont="1" applyFill="1" applyBorder="1" applyAlignment="1" applyProtection="1">
      <alignment horizontal="left" vertical="top" wrapText="1"/>
      <protection hidden="1"/>
    </xf>
    <xf numFmtId="0" fontId="64" fillId="33" borderId="12" xfId="0" applyFont="1" applyFill="1" applyBorder="1" applyAlignment="1" applyProtection="1">
      <alignment horizontal="left" vertical="top" wrapText="1"/>
      <protection hidden="1"/>
    </xf>
    <xf numFmtId="0" fontId="64" fillId="33" borderId="16" xfId="0" applyFont="1" applyFill="1" applyBorder="1" applyAlignment="1" applyProtection="1">
      <alignment horizontal="left" vertical="top" wrapText="1"/>
      <protection hidden="1"/>
    </xf>
    <xf numFmtId="0" fontId="66" fillId="0" borderId="10" xfId="0" applyFont="1" applyFill="1" applyBorder="1" applyAlignment="1" applyProtection="1">
      <alignment horizontal="left" vertical="top" wrapText="1"/>
      <protection hidden="1"/>
    </xf>
    <xf numFmtId="0" fontId="64" fillId="33" borderId="10" xfId="0" applyFont="1" applyFill="1" applyBorder="1" applyAlignment="1" applyProtection="1">
      <alignment horizontal="left"/>
      <protection hidden="1"/>
    </xf>
    <xf numFmtId="0" fontId="64" fillId="33" borderId="0" xfId="0" applyFont="1" applyFill="1" applyBorder="1" applyAlignment="1" applyProtection="1">
      <alignment horizontal="left" vertical="top" wrapText="1"/>
      <protection hidden="1"/>
    </xf>
    <xf numFmtId="0" fontId="64" fillId="33" borderId="11" xfId="0" applyFont="1" applyFill="1" applyBorder="1" applyAlignment="1" applyProtection="1">
      <alignment horizontal="left" vertical="top"/>
      <protection hidden="1"/>
    </xf>
    <xf numFmtId="0" fontId="64" fillId="33" borderId="0" xfId="0" applyFont="1" applyFill="1" applyAlignment="1" applyProtection="1">
      <alignment horizontal="left" vertical="top"/>
      <protection hidden="1"/>
    </xf>
    <xf numFmtId="0" fontId="64" fillId="33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Alignment="1" applyProtection="1">
      <alignment horizontal="left" vertical="top"/>
      <protection hidden="1"/>
    </xf>
    <xf numFmtId="0" fontId="64" fillId="33" borderId="10" xfId="0" applyFont="1" applyFill="1" applyBorder="1" applyAlignment="1" applyProtection="1">
      <alignment horizontal="left" vertical="top"/>
      <protection hidden="1"/>
    </xf>
    <xf numFmtId="0" fontId="64" fillId="33" borderId="0" xfId="0" applyFont="1" applyFill="1" applyAlignment="1" applyProtection="1">
      <alignment horizontal="left" vertical="top" wrapText="1"/>
      <protection hidden="1"/>
    </xf>
    <xf numFmtId="14" fontId="64" fillId="0" borderId="10" xfId="0" applyNumberFormat="1" applyFont="1" applyBorder="1" applyAlignment="1" applyProtection="1">
      <alignment horizontal="left" vertical="top"/>
      <protection/>
    </xf>
    <xf numFmtId="0" fontId="65" fillId="33" borderId="10" xfId="0" applyFont="1" applyFill="1" applyBorder="1" applyAlignment="1" applyProtection="1">
      <alignment horizontal="center"/>
      <protection hidden="1" locked="0"/>
    </xf>
    <xf numFmtId="0" fontId="64" fillId="33" borderId="11" xfId="0" applyFont="1" applyFill="1" applyBorder="1" applyAlignment="1" applyProtection="1">
      <alignment horizontal="left"/>
      <protection hidden="1"/>
    </xf>
    <xf numFmtId="0" fontId="73" fillId="33" borderId="13" xfId="0" applyFont="1" applyFill="1" applyBorder="1" applyAlignment="1" applyProtection="1">
      <alignment horizontal="center" vertical="center" wrapText="1"/>
      <protection hidden="1"/>
    </xf>
    <xf numFmtId="0" fontId="66" fillId="33" borderId="17" xfId="0" applyFont="1" applyFill="1" applyBorder="1" applyAlignment="1" applyProtection="1">
      <alignment horizontal="center" vertical="center"/>
      <protection hidden="1"/>
    </xf>
    <xf numFmtId="0" fontId="66" fillId="33" borderId="11" xfId="0" applyFont="1" applyFill="1" applyBorder="1" applyAlignment="1" applyProtection="1">
      <alignment horizontal="center" vertical="center"/>
      <protection hidden="1"/>
    </xf>
    <xf numFmtId="0" fontId="66" fillId="33" borderId="18" xfId="0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horizontal="left" vertical="top" wrapText="1"/>
      <protection hidden="1"/>
    </xf>
    <xf numFmtId="0" fontId="69" fillId="0" borderId="0" xfId="0" applyFont="1" applyFill="1" applyBorder="1" applyAlignment="1" applyProtection="1">
      <alignment horizontal="left" vertical="top" wrapText="1"/>
      <protection hidden="1"/>
    </xf>
    <xf numFmtId="0" fontId="75" fillId="36" borderId="0" xfId="0" applyFont="1" applyFill="1" applyBorder="1" applyAlignment="1" applyProtection="1">
      <alignment horizontal="left" vertical="top" wrapText="1"/>
      <protection hidden="1" locked="0"/>
    </xf>
    <xf numFmtId="0" fontId="70" fillId="0" borderId="13" xfId="0" applyFont="1" applyFill="1" applyBorder="1" applyAlignment="1" applyProtection="1">
      <alignment horizontal="center" vertical="top" wrapText="1"/>
      <protection hidden="1"/>
    </xf>
    <xf numFmtId="0" fontId="76" fillId="33" borderId="0" xfId="0" applyFont="1" applyFill="1" applyAlignment="1" applyProtection="1">
      <alignment horizontal="center" vertical="top"/>
      <protection hidden="1"/>
    </xf>
    <xf numFmtId="0" fontId="69" fillId="33" borderId="12" xfId="0" applyFont="1" applyFill="1" applyBorder="1" applyAlignment="1" applyProtection="1">
      <alignment horizontal="left" vertical="top" wrapText="1"/>
      <protection hidden="1"/>
    </xf>
    <xf numFmtId="0" fontId="66" fillId="33" borderId="12" xfId="0" applyFont="1" applyFill="1" applyBorder="1" applyAlignment="1" applyProtection="1">
      <alignment horizontal="center"/>
      <protection hidden="1"/>
    </xf>
    <xf numFmtId="0" fontId="69" fillId="36" borderId="10" xfId="0" applyFont="1" applyFill="1" applyBorder="1" applyAlignment="1" applyProtection="1">
      <alignment horizontal="left" vertical="top" wrapText="1"/>
      <protection locked="0"/>
    </xf>
    <xf numFmtId="0" fontId="77" fillId="36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0" xfId="0" applyFont="1" applyFill="1" applyAlignment="1" applyProtection="1">
      <alignment horizontal="left"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0" fontId="66" fillId="33" borderId="12" xfId="0" applyFont="1" applyFill="1" applyBorder="1" applyAlignment="1" applyProtection="1">
      <alignment horizontal="left" vertical="top"/>
      <protection hidden="1"/>
    </xf>
    <xf numFmtId="49" fontId="6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64" fillId="33" borderId="10" xfId="0" applyFont="1" applyFill="1" applyBorder="1" applyAlignment="1" applyProtection="1">
      <alignment horizontal="center" vertical="top" wrapText="1"/>
      <protection hidden="1"/>
    </xf>
    <xf numFmtId="0" fontId="68" fillId="33" borderId="0" xfId="0" applyFont="1" applyFill="1" applyBorder="1" applyAlignment="1" applyProtection="1">
      <alignment horizontal="center" vertical="top"/>
      <protection hidden="1"/>
    </xf>
    <xf numFmtId="49" fontId="69" fillId="33" borderId="0" xfId="0" applyNumberFormat="1" applyFont="1" applyFill="1" applyBorder="1" applyAlignment="1" applyProtection="1">
      <alignment horizontal="center" vertical="top"/>
      <protection hidden="1"/>
    </xf>
    <xf numFmtId="14" fontId="69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73" fillId="0" borderId="0" xfId="0" applyFont="1" applyFill="1" applyBorder="1" applyAlignment="1" applyProtection="1">
      <alignment horizontal="left" wrapText="1"/>
      <protection hidden="1"/>
    </xf>
    <xf numFmtId="0" fontId="73" fillId="0" borderId="10" xfId="0" applyFont="1" applyFill="1" applyBorder="1" applyAlignment="1" applyProtection="1">
      <alignment horizontal="left" wrapText="1"/>
      <protection hidden="1"/>
    </xf>
    <xf numFmtId="0" fontId="12" fillId="33" borderId="0" xfId="0" applyFont="1" applyFill="1" applyBorder="1" applyAlignment="1" applyProtection="1">
      <alignment horizontal="left" vertical="top" wrapText="1"/>
      <protection hidden="1"/>
    </xf>
    <xf numFmtId="0" fontId="78" fillId="33" borderId="0" xfId="0" applyFont="1" applyFill="1" applyAlignment="1" applyProtection="1">
      <alignment horizontal="left" vertical="top" wrapText="1"/>
      <protection hidden="1" locked="0"/>
    </xf>
    <xf numFmtId="0" fontId="69" fillId="36" borderId="0" xfId="0" applyFont="1" applyFill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1" name="Таблица61" displayName="Таблица61" ref="BA67:BC78" comment="" totalsRowShown="0">
  <autoFilter ref="BA67:BC78"/>
  <tableColumns count="3">
    <tableColumn id="1" name="№ п/п"/>
    <tableColumn id="2" name="Столбец1"/>
    <tableColumn id="3" name="Стоимость за единицу в б.р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14"/>
  <sheetViews>
    <sheetView tabSelected="1" zoomScaleSheetLayoutView="100" zoomScalePageLayoutView="90" workbookViewId="0" topLeftCell="A1">
      <selection activeCell="W6" sqref="W6:AL6"/>
    </sheetView>
  </sheetViews>
  <sheetFormatPr defaultColWidth="2.28125" defaultRowHeight="15"/>
  <cols>
    <col min="1" max="1" width="2.28125" style="21" customWidth="1"/>
    <col min="2" max="2" width="5.57421875" style="21" customWidth="1"/>
    <col min="3" max="10" width="2.28125" style="21" customWidth="1"/>
    <col min="11" max="11" width="5.57421875" style="21" bestFit="1" customWidth="1"/>
    <col min="12" max="12" width="3.28125" style="21" bestFit="1" customWidth="1"/>
    <col min="13" max="13" width="2.28125" style="21" customWidth="1"/>
    <col min="14" max="14" width="2.7109375" style="21" customWidth="1"/>
    <col min="15" max="15" width="2.00390625" style="21" customWidth="1"/>
    <col min="16" max="18" width="2.28125" style="21" customWidth="1"/>
    <col min="19" max="20" width="2.28125" style="24" customWidth="1"/>
    <col min="21" max="22" width="2.28125" style="21" customWidth="1"/>
    <col min="23" max="23" width="1.28515625" style="21" customWidth="1"/>
    <col min="24" max="24" width="3.140625" style="21" customWidth="1"/>
    <col min="25" max="25" width="1.7109375" style="21" customWidth="1"/>
    <col min="26" max="26" width="3.00390625" style="21" customWidth="1"/>
    <col min="27" max="27" width="4.7109375" style="21" customWidth="1"/>
    <col min="28" max="28" width="2.28125" style="21" customWidth="1"/>
    <col min="29" max="29" width="1.421875" style="21" customWidth="1"/>
    <col min="30" max="30" width="2.28125" style="21" customWidth="1"/>
    <col min="31" max="31" width="3.7109375" style="21" customWidth="1"/>
    <col min="32" max="32" width="2.421875" style="21" customWidth="1"/>
    <col min="33" max="33" width="2.28125" style="21" customWidth="1"/>
    <col min="34" max="34" width="1.7109375" style="21" customWidth="1"/>
    <col min="35" max="35" width="4.8515625" style="21" customWidth="1"/>
    <col min="36" max="38" width="3.00390625" style="21" customWidth="1"/>
    <col min="39" max="39" width="2.28125" style="22" customWidth="1"/>
    <col min="40" max="40" width="6.7109375" style="21" customWidth="1"/>
    <col min="41" max="41" width="0.13671875" style="21" customWidth="1"/>
    <col min="42" max="47" width="2.28125" style="21" customWidth="1"/>
    <col min="48" max="48" width="0.71875" style="21" customWidth="1"/>
    <col min="49" max="50" width="2.28125" style="21" customWidth="1"/>
    <col min="51" max="51" width="2.7109375" style="21" customWidth="1"/>
    <col min="52" max="52" width="2.28125" style="21" customWidth="1"/>
    <col min="53" max="53" width="10.57421875" style="21" hidden="1" customWidth="1"/>
    <col min="54" max="54" width="27.57421875" style="21" hidden="1" customWidth="1"/>
    <col min="55" max="55" width="21.00390625" style="21" hidden="1" customWidth="1"/>
    <col min="56" max="56" width="12.28125" style="21" hidden="1" customWidth="1"/>
    <col min="57" max="57" width="2.28125" style="21" customWidth="1"/>
    <col min="58" max="58" width="22.7109375" style="21" hidden="1" customWidth="1"/>
    <col min="59" max="142" width="2.28125" style="21" customWidth="1"/>
    <col min="143" max="16384" width="2.28125" style="21" customWidth="1"/>
  </cols>
  <sheetData>
    <row r="1" spans="1:55" ht="89.25" customHeight="1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7" t="s">
        <v>91</v>
      </c>
      <c r="BB1" s="48" t="s">
        <v>92</v>
      </c>
      <c r="BC1" s="48" t="s">
        <v>93</v>
      </c>
    </row>
    <row r="2" spans="1:55" ht="201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9" t="s">
        <v>94</v>
      </c>
      <c r="BB2" s="50" t="s">
        <v>92</v>
      </c>
      <c r="BC2" s="50" t="s">
        <v>95</v>
      </c>
    </row>
    <row r="3" spans="1:55" s="30" customFormat="1" ht="3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51" t="s">
        <v>96</v>
      </c>
      <c r="BB3" s="53" t="s">
        <v>92</v>
      </c>
      <c r="BC3" s="53" t="s">
        <v>97</v>
      </c>
    </row>
    <row r="4" spans="1:55" s="30" customFormat="1" ht="25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54" t="s">
        <v>98</v>
      </c>
      <c r="BB4" s="55" t="s">
        <v>99</v>
      </c>
      <c r="BC4" s="55" t="s">
        <v>100</v>
      </c>
    </row>
    <row r="5" spans="1:61" s="79" customFormat="1" ht="20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165" t="s">
        <v>51</v>
      </c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51" t="s">
        <v>101</v>
      </c>
      <c r="BB5" s="53" t="s">
        <v>99</v>
      </c>
      <c r="BC5" s="53" t="s">
        <v>102</v>
      </c>
      <c r="BD5" s="30"/>
      <c r="BE5" s="30"/>
      <c r="BF5" s="30"/>
      <c r="BG5" s="30"/>
      <c r="BH5" s="30"/>
      <c r="BI5" s="30"/>
    </row>
    <row r="6" spans="1:55" s="30" customFormat="1" ht="18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87" t="s">
        <v>98</v>
      </c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54" t="s">
        <v>103</v>
      </c>
      <c r="BB6" s="55" t="s">
        <v>99</v>
      </c>
      <c r="BC6" s="55" t="s">
        <v>104</v>
      </c>
    </row>
    <row r="7" spans="1:55" s="30" customFormat="1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46" t="s">
        <v>45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51" t="s">
        <v>105</v>
      </c>
      <c r="BB7" s="53" t="s">
        <v>99</v>
      </c>
      <c r="BC7" s="53" t="s">
        <v>106</v>
      </c>
    </row>
    <row r="8" spans="1:55" s="30" customFormat="1" ht="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54" t="s">
        <v>107</v>
      </c>
      <c r="BB8" s="55" t="s">
        <v>99</v>
      </c>
      <c r="BC8" s="55" t="s">
        <v>108</v>
      </c>
    </row>
    <row r="9" spans="1:55" s="30" customFormat="1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69" t="s">
        <v>40</v>
      </c>
      <c r="O9" s="169"/>
      <c r="P9" s="169"/>
      <c r="Q9" s="169"/>
      <c r="R9" s="169"/>
      <c r="S9" s="169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51" t="s">
        <v>109</v>
      </c>
      <c r="BB9" s="53" t="s">
        <v>111</v>
      </c>
      <c r="BC9" s="53" t="s">
        <v>112</v>
      </c>
    </row>
    <row r="10" spans="1:55" ht="36" customHeight="1">
      <c r="A10" s="42"/>
      <c r="B10" s="167" t="s">
        <v>88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9" t="s">
        <v>113</v>
      </c>
      <c r="BB10" s="50" t="s">
        <v>111</v>
      </c>
      <c r="BC10" s="50" t="s">
        <v>114</v>
      </c>
    </row>
    <row r="11" spans="1:55" s="30" customFormat="1" ht="41.25" customHeight="1">
      <c r="A11" s="35"/>
      <c r="B11" s="166" t="s">
        <v>152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51" t="s">
        <v>115</v>
      </c>
      <c r="BB11" s="53" t="s">
        <v>111</v>
      </c>
      <c r="BC11" s="53" t="s">
        <v>116</v>
      </c>
    </row>
    <row r="12" spans="1:55" s="30" customFormat="1" ht="25.5" customHeight="1">
      <c r="A12" s="35"/>
      <c r="B12" s="76" t="s">
        <v>20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0" t="s">
        <v>6</v>
      </c>
      <c r="M12" s="180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54" t="s">
        <v>117</v>
      </c>
      <c r="BB12" s="55" t="s">
        <v>111</v>
      </c>
      <c r="BC12" s="55" t="s">
        <v>118</v>
      </c>
    </row>
    <row r="13" spans="1:55" s="30" customFormat="1" ht="48.75" customHeight="1">
      <c r="A13" s="35"/>
      <c r="B13" s="168" t="s">
        <v>52</v>
      </c>
      <c r="C13" s="168"/>
      <c r="D13" s="168"/>
      <c r="E13" s="168"/>
      <c r="F13" s="168"/>
      <c r="G13" s="168"/>
      <c r="H13" s="168"/>
      <c r="I13" s="168"/>
      <c r="J13" s="168" t="s">
        <v>70</v>
      </c>
      <c r="K13" s="168"/>
      <c r="L13" s="168"/>
      <c r="M13" s="168"/>
      <c r="N13" s="168"/>
      <c r="O13" s="168"/>
      <c r="P13" s="168"/>
      <c r="Q13" s="168"/>
      <c r="R13" s="168" t="s">
        <v>47</v>
      </c>
      <c r="S13" s="168"/>
      <c r="T13" s="168"/>
      <c r="U13" s="168"/>
      <c r="V13" s="168"/>
      <c r="W13" s="168"/>
      <c r="X13" s="168"/>
      <c r="Y13" s="168"/>
      <c r="Z13" s="168" t="s">
        <v>87</v>
      </c>
      <c r="AA13" s="168"/>
      <c r="AB13" s="168"/>
      <c r="AC13" s="168"/>
      <c r="AD13" s="168"/>
      <c r="AE13" s="168"/>
      <c r="AF13" s="168" t="s">
        <v>90</v>
      </c>
      <c r="AG13" s="168"/>
      <c r="AH13" s="168"/>
      <c r="AI13" s="168"/>
      <c r="AJ13" s="168"/>
      <c r="AK13" s="168"/>
      <c r="AL13" s="168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51" t="s">
        <v>119</v>
      </c>
      <c r="BB13" s="52" t="s">
        <v>110</v>
      </c>
      <c r="BC13" s="53" t="s">
        <v>120</v>
      </c>
    </row>
    <row r="14" spans="1:55" ht="27.75" customHeight="1">
      <c r="A14" s="42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9" t="s">
        <v>121</v>
      </c>
      <c r="BB14" s="50" t="s">
        <v>122</v>
      </c>
      <c r="BC14" s="50" t="s">
        <v>123</v>
      </c>
    </row>
    <row r="15" spans="1:55" ht="32.25" customHeight="1">
      <c r="A15" s="42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7" t="s">
        <v>124</v>
      </c>
      <c r="BB15" s="48" t="s">
        <v>122</v>
      </c>
      <c r="BC15" s="48" t="s">
        <v>125</v>
      </c>
    </row>
    <row r="16" spans="1:55" ht="27.75" customHeight="1">
      <c r="A16" s="42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9" t="s">
        <v>126</v>
      </c>
      <c r="BB16" s="50" t="s">
        <v>122</v>
      </c>
      <c r="BC16" s="50" t="s">
        <v>127</v>
      </c>
    </row>
    <row r="17" spans="1:55" ht="32.25" customHeight="1">
      <c r="A17" s="42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7" t="s">
        <v>46</v>
      </c>
      <c r="BB17" s="48" t="s">
        <v>128</v>
      </c>
      <c r="BC17" s="48" t="s">
        <v>129</v>
      </c>
    </row>
    <row r="18" spans="1:55" ht="27.75" customHeight="1">
      <c r="A18" s="42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9" t="s">
        <v>130</v>
      </c>
      <c r="BB18" s="50" t="s">
        <v>128</v>
      </c>
      <c r="BC18" s="50" t="s">
        <v>131</v>
      </c>
    </row>
    <row r="19" spans="1:55" ht="27.75" customHeight="1">
      <c r="A19" s="42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7" t="s">
        <v>132</v>
      </c>
      <c r="BB19" s="48" t="s">
        <v>128</v>
      </c>
      <c r="BC19" s="48" t="s">
        <v>133</v>
      </c>
    </row>
    <row r="20" spans="1:55" ht="27.75" customHeight="1">
      <c r="A20" s="42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9" t="s">
        <v>134</v>
      </c>
      <c r="BB20" s="50" t="s">
        <v>135</v>
      </c>
      <c r="BC20" s="50" t="s">
        <v>136</v>
      </c>
    </row>
    <row r="21" spans="1:55" ht="27.75" customHeight="1">
      <c r="A21" s="42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7" t="s">
        <v>137</v>
      </c>
      <c r="BB21" s="48" t="s">
        <v>135</v>
      </c>
      <c r="BC21" s="48" t="s">
        <v>138</v>
      </c>
    </row>
    <row r="22" spans="1:55" s="30" customFormat="1" ht="40.5" customHeight="1">
      <c r="A22" s="35"/>
      <c r="B22" s="170" t="s">
        <v>85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54" t="s">
        <v>139</v>
      </c>
      <c r="BB22" s="55" t="s">
        <v>140</v>
      </c>
      <c r="BC22" s="55" t="s">
        <v>141</v>
      </c>
    </row>
    <row r="23" spans="1:55" ht="31.5" customHeight="1">
      <c r="A23" s="42"/>
      <c r="B23" s="173" t="s">
        <v>89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7" t="s">
        <v>142</v>
      </c>
      <c r="BB23" s="48" t="s">
        <v>140</v>
      </c>
      <c r="BC23" s="48" t="s">
        <v>143</v>
      </c>
    </row>
    <row r="24" spans="1:55" s="30" customFormat="1" ht="27" customHeight="1">
      <c r="A24" s="35"/>
      <c r="B24" s="166" t="s">
        <v>84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4" t="s">
        <v>144</v>
      </c>
      <c r="BB24" s="55" t="s">
        <v>140</v>
      </c>
      <c r="BC24" s="55" t="s">
        <v>145</v>
      </c>
    </row>
    <row r="25" spans="1:55" ht="24.75" customHeight="1">
      <c r="A25" s="42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7" t="s">
        <v>146</v>
      </c>
      <c r="BB25" s="48" t="s">
        <v>147</v>
      </c>
      <c r="BC25" s="48" t="s">
        <v>148</v>
      </c>
    </row>
    <row r="26" spans="1:55" s="30" customFormat="1" ht="14.25" customHeight="1">
      <c r="A26" s="35"/>
      <c r="B26" s="98" t="s">
        <v>48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54" t="s">
        <v>149</v>
      </c>
      <c r="BB26" s="55" t="s">
        <v>147</v>
      </c>
      <c r="BC26" s="55" t="s">
        <v>150</v>
      </c>
    </row>
    <row r="27" spans="1:52" s="30" customFormat="1" ht="19.5">
      <c r="A27" s="35"/>
      <c r="B27" s="100" t="s">
        <v>50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75"/>
      <c r="AL27" s="7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24.75" customHeight="1">
      <c r="A28" s="4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30" customFormat="1" ht="19.5">
      <c r="A29" s="35"/>
      <c r="B29" s="100" t="s">
        <v>49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19.5">
      <c r="A30" s="4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30" customFormat="1" ht="12.75" customHeight="1">
      <c r="A31" s="35"/>
      <c r="B31" s="98" t="s">
        <v>41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3" s="30" customFormat="1" ht="19.5">
      <c r="A32" s="35"/>
      <c r="B32" s="100" t="s">
        <v>42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74" t="s">
        <v>53</v>
      </c>
    </row>
    <row r="33" spans="1:53" s="30" customFormat="1" ht="12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5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0" t="s">
        <v>54</v>
      </c>
    </row>
    <row r="34" spans="1:53" s="30" customFormat="1" ht="19.5">
      <c r="A34" s="35"/>
      <c r="B34" s="83" t="s">
        <v>43</v>
      </c>
      <c r="C34" s="83"/>
      <c r="D34" s="83"/>
      <c r="E34" s="83"/>
      <c r="F34" s="83"/>
      <c r="G34" s="83"/>
      <c r="H34" s="103"/>
      <c r="I34" s="103"/>
      <c r="J34" s="103"/>
      <c r="K34" s="103"/>
      <c r="L34" s="103"/>
      <c r="M34" s="103"/>
      <c r="N34" s="103"/>
      <c r="O34" s="103"/>
      <c r="P34" s="103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0" t="s">
        <v>55</v>
      </c>
    </row>
    <row r="35" spans="1:53" s="30" customFormat="1" ht="12.75" customHeight="1">
      <c r="A35" s="35"/>
      <c r="B35" s="35"/>
      <c r="C35" s="35"/>
      <c r="D35" s="35"/>
      <c r="E35" s="35"/>
      <c r="F35" s="35"/>
      <c r="G35" s="35"/>
      <c r="H35" s="171" t="s">
        <v>11</v>
      </c>
      <c r="I35" s="171"/>
      <c r="J35" s="171"/>
      <c r="K35" s="171"/>
      <c r="L35" s="171"/>
      <c r="M35" s="171"/>
      <c r="N35" s="171"/>
      <c r="O35" s="171"/>
      <c r="P35" s="171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0" t="s">
        <v>56</v>
      </c>
    </row>
    <row r="36" spans="1:53" s="30" customFormat="1" ht="19.5">
      <c r="A36" s="35"/>
      <c r="B36" s="84" t="s">
        <v>44</v>
      </c>
      <c r="C36" s="84"/>
      <c r="D36" s="84"/>
      <c r="E36" s="84"/>
      <c r="F36" s="84"/>
      <c r="G36" s="84"/>
      <c r="H36" s="104"/>
      <c r="I36" s="104"/>
      <c r="J36" s="104"/>
      <c r="K36" s="104"/>
      <c r="L36" s="104"/>
      <c r="M36" s="104"/>
      <c r="N36" s="104"/>
      <c r="O36" s="104"/>
      <c r="P36" s="104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0" t="s">
        <v>83</v>
      </c>
    </row>
    <row r="37" spans="1:52" s="30" customFormat="1" ht="15">
      <c r="A37" s="35"/>
      <c r="B37" s="35"/>
      <c r="C37" s="35"/>
      <c r="D37" s="35"/>
      <c r="E37" s="35"/>
      <c r="F37" s="35"/>
      <c r="G37" s="35"/>
      <c r="H37" s="171" t="s">
        <v>11</v>
      </c>
      <c r="I37" s="171"/>
      <c r="J37" s="171"/>
      <c r="K37" s="171"/>
      <c r="L37" s="171"/>
      <c r="M37" s="171"/>
      <c r="N37" s="171"/>
      <c r="O37" s="171"/>
      <c r="P37" s="171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s="30" customFormat="1" ht="15">
      <c r="A38" s="5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3" s="30" customFormat="1" ht="17.25" customHeight="1">
      <c r="A39" s="5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0" t="s">
        <v>82</v>
      </c>
    </row>
    <row r="40" spans="1:53" s="30" customFormat="1" ht="15" customHeight="1">
      <c r="A40" s="175" t="s">
        <v>0</v>
      </c>
      <c r="B40" s="175"/>
      <c r="C40" s="175"/>
      <c r="D40" s="175"/>
      <c r="E40" s="175"/>
      <c r="F40" s="175"/>
      <c r="G40" s="175"/>
      <c r="H40" s="175"/>
      <c r="I40" s="175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5"/>
      <c r="U40" s="14"/>
      <c r="V40" s="14"/>
      <c r="W40" s="17" t="s">
        <v>22</v>
      </c>
      <c r="X40" s="14"/>
      <c r="Y40" s="14"/>
      <c r="Z40" s="14"/>
      <c r="AA40" s="14"/>
      <c r="AB40" s="14"/>
      <c r="AC40" s="14"/>
      <c r="AD40" s="14"/>
      <c r="AE40" s="14"/>
      <c r="AF40" s="159"/>
      <c r="AG40" s="159"/>
      <c r="AH40" s="159"/>
      <c r="AI40" s="159"/>
      <c r="AJ40" s="159"/>
      <c r="AK40" s="159"/>
      <c r="AL40" s="159"/>
      <c r="AM40" s="13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0" t="s">
        <v>81</v>
      </c>
    </row>
    <row r="41" spans="1:52" s="30" customFormat="1" ht="23.25" customHeight="1">
      <c r="A41" s="157" t="str">
        <f>VLOOKUP($W$6,$BA$2:$BG$29,2,0)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7" t="s">
        <v>6</v>
      </c>
      <c r="AF41" s="109"/>
      <c r="AG41" s="109"/>
      <c r="AH41" s="109"/>
      <c r="AI41" s="109"/>
      <c r="AJ41" s="109"/>
      <c r="AK41" s="109"/>
      <c r="AL41" s="40" t="s">
        <v>5</v>
      </c>
      <c r="AM41" s="13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s="30" customFormat="1" ht="16.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3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s="30" customFormat="1" ht="27.7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3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30" customFormat="1" ht="27.7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3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3" s="30" customFormat="1" ht="19.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"/>
      <c r="U45" s="14"/>
      <c r="V45" s="14"/>
      <c r="W45" s="3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3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57"/>
    </row>
    <row r="46" spans="1:53" s="30" customFormat="1" ht="76.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3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57"/>
    </row>
    <row r="47" spans="1:52" s="30" customFormat="1" ht="8.2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3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s="30" customFormat="1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3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3" s="30" customFormat="1" ht="13.5" customHeight="1">
      <c r="A49" s="175" t="s">
        <v>1</v>
      </c>
      <c r="B49" s="175"/>
      <c r="C49" s="175"/>
      <c r="D49" s="175"/>
      <c r="E49" s="175"/>
      <c r="F49" s="175"/>
      <c r="G49" s="14"/>
      <c r="H49" s="14"/>
      <c r="I49" s="149" t="str">
        <f>B10</f>
        <v>Указать полное наименование владельца (вместо данного текста)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3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43"/>
    </row>
    <row r="50" spans="1:52" s="43" customFormat="1" ht="20.25" customHeight="1">
      <c r="A50" s="14"/>
      <c r="B50" s="14"/>
      <c r="C50" s="14"/>
      <c r="D50" s="14"/>
      <c r="E50" s="14"/>
      <c r="F50" s="14"/>
      <c r="G50" s="14"/>
      <c r="H50" s="14"/>
      <c r="I50" s="176">
        <f>B28</f>
        <v>0</v>
      </c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4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s="43" customFormat="1" ht="13.5" customHeight="1">
      <c r="A51" s="175" t="s">
        <v>18</v>
      </c>
      <c r="B51" s="175"/>
      <c r="C51" s="175"/>
      <c r="D51" s="175"/>
      <c r="E51" s="175"/>
      <c r="F51" s="175"/>
      <c r="G51" s="14"/>
      <c r="H51" s="14"/>
      <c r="I51" s="149">
        <f>B30</f>
        <v>0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3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43" customFormat="1" ht="12" customHeight="1">
      <c r="A52" s="14"/>
      <c r="B52" s="14"/>
      <c r="C52" s="14"/>
      <c r="D52" s="14"/>
      <c r="E52" s="14"/>
      <c r="F52" s="14"/>
      <c r="G52" s="14"/>
      <c r="H52" s="14"/>
      <c r="I52" s="77" t="s">
        <v>27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13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43" customFormat="1" ht="18" customHeight="1">
      <c r="A53" s="157" t="s">
        <v>26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>
        <f>N12</f>
        <v>0</v>
      </c>
      <c r="U53" s="158"/>
      <c r="V53" s="158"/>
      <c r="W53" s="158"/>
      <c r="X53" s="158"/>
      <c r="Y53" s="158"/>
      <c r="Z53" s="158"/>
      <c r="AA53" s="36" t="s">
        <v>20</v>
      </c>
      <c r="AB53" s="177">
        <f>C12</f>
        <v>0</v>
      </c>
      <c r="AC53" s="178"/>
      <c r="AD53" s="178"/>
      <c r="AE53" s="178"/>
      <c r="AF53" s="178"/>
      <c r="AG53" s="178"/>
      <c r="AH53" s="178"/>
      <c r="AI53" s="37"/>
      <c r="AJ53" s="37"/>
      <c r="AK53" s="37"/>
      <c r="AL53" s="41"/>
      <c r="AM53" s="13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9"/>
      <c r="AZ53" s="35"/>
    </row>
    <row r="54" spans="1:52" s="43" customFormat="1" ht="10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3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9"/>
      <c r="AZ54" s="35"/>
    </row>
    <row r="55" spans="1:52" s="43" customFormat="1" ht="47.25" customHeight="1">
      <c r="A55" s="161" t="s">
        <v>39</v>
      </c>
      <c r="B55" s="161"/>
      <c r="C55" s="161"/>
      <c r="D55" s="132" t="s">
        <v>7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4"/>
      <c r="X55" s="115" t="s">
        <v>8</v>
      </c>
      <c r="Y55" s="116"/>
      <c r="Z55" s="117"/>
      <c r="AA55" s="124" t="s">
        <v>35</v>
      </c>
      <c r="AB55" s="124"/>
      <c r="AC55" s="124"/>
      <c r="AD55" s="124" t="s">
        <v>32</v>
      </c>
      <c r="AE55" s="124"/>
      <c r="AF55" s="124"/>
      <c r="AG55" s="124" t="s">
        <v>33</v>
      </c>
      <c r="AH55" s="124"/>
      <c r="AI55" s="124"/>
      <c r="AJ55" s="115" t="s">
        <v>34</v>
      </c>
      <c r="AK55" s="116"/>
      <c r="AL55" s="117"/>
      <c r="AM55" s="13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9"/>
      <c r="AZ55" s="35"/>
    </row>
    <row r="56" spans="1:52" s="43" customFormat="1" ht="30" customHeight="1">
      <c r="A56" s="85"/>
      <c r="B56" s="86"/>
      <c r="C56" s="87"/>
      <c r="D56" s="146" t="e">
        <f>VLOOKUP(A56,$BA$67:$BC$77,2,0)</f>
        <v>#N/A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8"/>
      <c r="X56" s="97"/>
      <c r="Y56" s="95"/>
      <c r="Z56" s="96"/>
      <c r="AA56" s="94" t="e">
        <f>VLOOKUP(A56,$BA$67:$BC$77,3,0)</f>
        <v>#N/A</v>
      </c>
      <c r="AB56" s="95"/>
      <c r="AC56" s="96"/>
      <c r="AD56" s="89" t="e">
        <f aca="true" t="shared" si="0" ref="AD56:AD63">X56*AA56</f>
        <v>#N/A</v>
      </c>
      <c r="AE56" s="89"/>
      <c r="AF56" s="89"/>
      <c r="AG56" s="89" t="e">
        <f aca="true" t="shared" si="1" ref="AG56:AG63">ROUND(AD56*0.2,2)</f>
        <v>#N/A</v>
      </c>
      <c r="AH56" s="89"/>
      <c r="AI56" s="89"/>
      <c r="AJ56" s="90" t="e">
        <f aca="true" t="shared" si="2" ref="AJ56:AJ63">AD56+AG56</f>
        <v>#N/A</v>
      </c>
      <c r="AK56" s="91"/>
      <c r="AL56" s="92"/>
      <c r="AM56" s="13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9"/>
      <c r="AZ56" s="35"/>
    </row>
    <row r="57" spans="1:52" s="43" customFormat="1" ht="30" customHeight="1">
      <c r="A57" s="85"/>
      <c r="B57" s="86"/>
      <c r="C57" s="87"/>
      <c r="D57" s="146" t="e">
        <f aca="true" t="shared" si="3" ref="D57:D63">VLOOKUP(A57,$BA$67:$BC$77,2,0)</f>
        <v>#N/A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8"/>
      <c r="X57" s="97"/>
      <c r="Y57" s="95"/>
      <c r="Z57" s="96"/>
      <c r="AA57" s="94" t="e">
        <f aca="true" t="shared" si="4" ref="AA57:AA63">VLOOKUP(A57,$BA$67:$BC$77,3,0)</f>
        <v>#N/A</v>
      </c>
      <c r="AB57" s="95"/>
      <c r="AC57" s="96"/>
      <c r="AD57" s="89" t="e">
        <f t="shared" si="0"/>
        <v>#N/A</v>
      </c>
      <c r="AE57" s="89"/>
      <c r="AF57" s="89"/>
      <c r="AG57" s="89" t="e">
        <f t="shared" si="1"/>
        <v>#N/A</v>
      </c>
      <c r="AH57" s="89"/>
      <c r="AI57" s="89"/>
      <c r="AJ57" s="90" t="e">
        <f t="shared" si="2"/>
        <v>#N/A</v>
      </c>
      <c r="AK57" s="91"/>
      <c r="AL57" s="92"/>
      <c r="AM57" s="13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9"/>
      <c r="AZ57" s="35"/>
    </row>
    <row r="58" spans="1:52" s="43" customFormat="1" ht="30" customHeight="1">
      <c r="A58" s="85"/>
      <c r="B58" s="86"/>
      <c r="C58" s="87"/>
      <c r="D58" s="146" t="e">
        <f t="shared" si="3"/>
        <v>#N/A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8"/>
      <c r="X58" s="97"/>
      <c r="Y58" s="95"/>
      <c r="Z58" s="96"/>
      <c r="AA58" s="94" t="e">
        <f t="shared" si="4"/>
        <v>#N/A</v>
      </c>
      <c r="AB58" s="95"/>
      <c r="AC58" s="96"/>
      <c r="AD58" s="89" t="e">
        <f t="shared" si="0"/>
        <v>#N/A</v>
      </c>
      <c r="AE58" s="89"/>
      <c r="AF58" s="89"/>
      <c r="AG58" s="89" t="e">
        <f t="shared" si="1"/>
        <v>#N/A</v>
      </c>
      <c r="AH58" s="89"/>
      <c r="AI58" s="89"/>
      <c r="AJ58" s="90" t="e">
        <f t="shared" si="2"/>
        <v>#N/A</v>
      </c>
      <c r="AK58" s="91"/>
      <c r="AL58" s="92"/>
      <c r="AM58" s="13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9"/>
      <c r="AZ58" s="35"/>
    </row>
    <row r="59" spans="1:52" s="43" customFormat="1" ht="30" customHeight="1">
      <c r="A59" s="85"/>
      <c r="B59" s="86"/>
      <c r="C59" s="87"/>
      <c r="D59" s="146" t="e">
        <f t="shared" si="3"/>
        <v>#N/A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8"/>
      <c r="X59" s="97"/>
      <c r="Y59" s="95"/>
      <c r="Z59" s="96"/>
      <c r="AA59" s="94" t="e">
        <f t="shared" si="4"/>
        <v>#N/A</v>
      </c>
      <c r="AB59" s="95"/>
      <c r="AC59" s="96"/>
      <c r="AD59" s="89" t="e">
        <f t="shared" si="0"/>
        <v>#N/A</v>
      </c>
      <c r="AE59" s="89"/>
      <c r="AF59" s="89"/>
      <c r="AG59" s="89" t="e">
        <f t="shared" si="1"/>
        <v>#N/A</v>
      </c>
      <c r="AH59" s="89"/>
      <c r="AI59" s="89"/>
      <c r="AJ59" s="90" t="e">
        <f t="shared" si="2"/>
        <v>#N/A</v>
      </c>
      <c r="AK59" s="91"/>
      <c r="AL59" s="92"/>
      <c r="AM59" s="13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9"/>
      <c r="AZ59" s="35"/>
    </row>
    <row r="60" spans="1:52" s="43" customFormat="1" ht="30" customHeight="1">
      <c r="A60" s="85"/>
      <c r="B60" s="86"/>
      <c r="C60" s="87"/>
      <c r="D60" s="146" t="e">
        <f t="shared" si="3"/>
        <v>#N/A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8"/>
      <c r="X60" s="97"/>
      <c r="Y60" s="95"/>
      <c r="Z60" s="96"/>
      <c r="AA60" s="94" t="e">
        <f t="shared" si="4"/>
        <v>#N/A</v>
      </c>
      <c r="AB60" s="95"/>
      <c r="AC60" s="96"/>
      <c r="AD60" s="89" t="e">
        <f t="shared" si="0"/>
        <v>#N/A</v>
      </c>
      <c r="AE60" s="89"/>
      <c r="AF60" s="89"/>
      <c r="AG60" s="89" t="e">
        <f t="shared" si="1"/>
        <v>#N/A</v>
      </c>
      <c r="AH60" s="89"/>
      <c r="AI60" s="89"/>
      <c r="AJ60" s="90" t="e">
        <f t="shared" si="2"/>
        <v>#N/A</v>
      </c>
      <c r="AK60" s="91"/>
      <c r="AL60" s="92"/>
      <c r="AM60" s="13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9"/>
      <c r="AZ60" s="35"/>
    </row>
    <row r="61" spans="1:52" s="43" customFormat="1" ht="30" customHeight="1">
      <c r="A61" s="85"/>
      <c r="B61" s="86"/>
      <c r="C61" s="87"/>
      <c r="D61" s="146" t="e">
        <f t="shared" si="3"/>
        <v>#N/A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8"/>
      <c r="X61" s="97"/>
      <c r="Y61" s="95"/>
      <c r="Z61" s="96"/>
      <c r="AA61" s="94" t="e">
        <f t="shared" si="4"/>
        <v>#N/A</v>
      </c>
      <c r="AB61" s="95"/>
      <c r="AC61" s="96"/>
      <c r="AD61" s="89" t="e">
        <f t="shared" si="0"/>
        <v>#N/A</v>
      </c>
      <c r="AE61" s="89"/>
      <c r="AF61" s="89"/>
      <c r="AG61" s="89" t="e">
        <f t="shared" si="1"/>
        <v>#N/A</v>
      </c>
      <c r="AH61" s="89"/>
      <c r="AI61" s="89"/>
      <c r="AJ61" s="90" t="e">
        <f t="shared" si="2"/>
        <v>#N/A</v>
      </c>
      <c r="AK61" s="91"/>
      <c r="AL61" s="92"/>
      <c r="AM61" s="13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9"/>
      <c r="AZ61" s="35"/>
    </row>
    <row r="62" spans="1:52" s="43" customFormat="1" ht="30" customHeight="1">
      <c r="A62" s="85"/>
      <c r="B62" s="86"/>
      <c r="C62" s="87"/>
      <c r="D62" s="146" t="e">
        <f t="shared" si="3"/>
        <v>#N/A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8"/>
      <c r="X62" s="97"/>
      <c r="Y62" s="95"/>
      <c r="Z62" s="96"/>
      <c r="AA62" s="94" t="e">
        <f t="shared" si="4"/>
        <v>#N/A</v>
      </c>
      <c r="AB62" s="95"/>
      <c r="AC62" s="96"/>
      <c r="AD62" s="89" t="e">
        <f t="shared" si="0"/>
        <v>#N/A</v>
      </c>
      <c r="AE62" s="89"/>
      <c r="AF62" s="89"/>
      <c r="AG62" s="89" t="e">
        <f t="shared" si="1"/>
        <v>#N/A</v>
      </c>
      <c r="AH62" s="89"/>
      <c r="AI62" s="89"/>
      <c r="AJ62" s="90" t="e">
        <f t="shared" si="2"/>
        <v>#N/A</v>
      </c>
      <c r="AK62" s="91"/>
      <c r="AL62" s="92"/>
      <c r="AM62" s="13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9"/>
      <c r="AZ62" s="35"/>
    </row>
    <row r="63" spans="1:52" s="43" customFormat="1" ht="30" customHeight="1">
      <c r="A63" s="140"/>
      <c r="B63" s="141"/>
      <c r="C63" s="142"/>
      <c r="D63" s="143" t="e">
        <f t="shared" si="3"/>
        <v>#N/A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5"/>
      <c r="X63" s="162"/>
      <c r="Y63" s="163"/>
      <c r="Z63" s="164"/>
      <c r="AA63" s="90" t="e">
        <f t="shared" si="4"/>
        <v>#N/A</v>
      </c>
      <c r="AB63" s="163"/>
      <c r="AC63" s="164"/>
      <c r="AD63" s="89" t="e">
        <f t="shared" si="0"/>
        <v>#N/A</v>
      </c>
      <c r="AE63" s="89"/>
      <c r="AF63" s="89"/>
      <c r="AG63" s="89" t="e">
        <f t="shared" si="1"/>
        <v>#N/A</v>
      </c>
      <c r="AH63" s="89"/>
      <c r="AI63" s="89"/>
      <c r="AJ63" s="90" t="e">
        <f t="shared" si="2"/>
        <v>#N/A</v>
      </c>
      <c r="AK63" s="91"/>
      <c r="AL63" s="92"/>
      <c r="AM63" s="13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s="43" customFormat="1" ht="16.5" customHeight="1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4"/>
      <c r="U64" s="14"/>
      <c r="V64" s="17"/>
      <c r="W64" s="14"/>
      <c r="X64" s="19" t="s">
        <v>9</v>
      </c>
      <c r="Y64" s="14"/>
      <c r="Z64" s="14"/>
      <c r="AA64" s="27"/>
      <c r="AB64" s="27"/>
      <c r="AC64" s="27"/>
      <c r="AD64" s="112">
        <f>SUMIF(AD56:AF63,"&gt;0",AD56:AF63)</f>
        <v>0</v>
      </c>
      <c r="AE64" s="113"/>
      <c r="AF64" s="114"/>
      <c r="AG64" s="112">
        <f>SUMIF(AG56:AI63,"&gt;0",AG56:AI63)</f>
        <v>0</v>
      </c>
      <c r="AH64" s="113"/>
      <c r="AI64" s="114"/>
      <c r="AJ64" s="112">
        <f>SUMIF(AJ56:AL63,"&gt;0",AJ56:AL63)</f>
        <v>0</v>
      </c>
      <c r="AK64" s="113"/>
      <c r="AL64" s="114"/>
      <c r="AM64" s="13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s="43" customFormat="1" ht="2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3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43" customFormat="1" ht="13.5" customHeight="1">
      <c r="A66" s="153" t="s">
        <v>10</v>
      </c>
      <c r="B66" s="153"/>
      <c r="C66" s="153"/>
      <c r="D66" s="153"/>
      <c r="E66" s="153"/>
      <c r="F66" s="153"/>
      <c r="G66" s="153"/>
      <c r="H66" s="156" t="str">
        <f>SUBSTITUTE(PROPER(INDEX(n_4,MID(TEXT(AJ64,n0),1,1)+1)&amp;INDEX(n0x,MID(TEXT(AJ64,n0),2,1)+1,MID(TEXT(AJ64,n0),3,1)+1)&amp;IF(-MID(TEXT(AJ64,n0),1,3),"миллиард"&amp;VLOOKUP(MID(TEXT(AJ64,n0),3,1)*AND(MID(TEXT(AJ64,n0),2,1)-1),мил,2),"")&amp;INDEX(n_4,MID(TEXT(AJ64,n0),4,1)+1)&amp;INDEX(n0x,MID(TEXT(AJ64,n0),5,1)+1,MID(TEXT(AJ64,n0),6,1)+1)&amp;IF(-MID(TEXT(AJ64,n0),4,3),"миллион"&amp;VLOOKUP(MID(TEXT(AJ64,n0),6,1)*AND(MID(TEXT(AJ64,n0),5,1)-1),мил,2),"")&amp;INDEX(n_4,MID(TEXT(AJ64,n0),7,1)+1)&amp;INDEX(n1x,MID(TEXT(AJ64,n0),8,1)+1,MID(TEXT(AJ64,n0),9,1)+1)&amp;IF(-MID(TEXT(AJ64,n0),7,3),VLOOKUP(MID(TEXT(AJ64,n0),9,1)*AND(MID(TEXT(AJ64,n0),8,1)-1),тыс,2),"")&amp;INDEX(n_4,MID(TEXT(AJ64,n0),10,1)+1)&amp;INDEX(n0x,MID(TEXT(AJ64,n0),11,1)+1,MID(TEXT(AJ64,n0),12,1)+1)),"z"," ")&amp;IF(TRUNC(TEXT(AJ64,n0)),"","Ноль ")&amp;"рубл"&amp;VLOOKUP(MOD(MAX(MOD(MID(TEXT(AJ64,n0),11,2)-11,100),9),10),{0,"ь ";1,"я ";4,"ей "},2)&amp;RIGHT(TEXT(AJ64,n0),2)&amp;" копе"&amp;VLOOKUP(MOD(MAX(MOD(RIGHT(TEXT(AJ64,n0),2)-11,100),9),10),{0,"йка";1,"йки";4,"ек"},2)</f>
        <v>Ноль рублей 00 копеек</v>
      </c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36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5" s="43" customFormat="1" ht="18" customHeight="1">
      <c r="A67" s="153" t="s">
        <v>19</v>
      </c>
      <c r="B67" s="153"/>
      <c r="C67" s="153"/>
      <c r="D67" s="153"/>
      <c r="E67" s="153"/>
      <c r="F67" s="153"/>
      <c r="G67" s="153"/>
      <c r="H67" s="152" t="str">
        <f>SUBSTITUTE(PROPER(INDEX(n_4,MID(TEXT(AG64,n0),1,1)+1)&amp;INDEX(n0x,MID(TEXT(AG64,n0),2,1)+1,MID(TEXT(AG64,n0),3,1)+1)&amp;IF(-MID(TEXT(AG64,n0),1,3),"миллиард"&amp;VLOOKUP(MID(TEXT(AG64,n0),3,1)*AND(MID(TEXT(AG64,n0),2,1)-1),мил,2),"")&amp;INDEX(n_4,MID(TEXT(AG64,n0),4,1)+1)&amp;INDEX(n0x,MID(TEXT(AG64,n0),5,1)+1,MID(TEXT(AG64,n0),6,1)+1)&amp;IF(-MID(TEXT(AG64,n0),4,3),"миллион"&amp;VLOOKUP(MID(TEXT(AG64,n0),6,1)*AND(MID(TEXT(AG64,n0),5,1)-1),мил,2),"")&amp;INDEX(n_4,MID(TEXT(AG64,n0),7,1)+1)&amp;INDEX(n1x,MID(TEXT(AG64,n0),8,1)+1,MID(TEXT(AG64,n0),9,1)+1)&amp;IF(-MID(TEXT(AG64,n0),7,3),VLOOKUP(MID(TEXT(AG64,n0),9,1)*AND(MID(TEXT(AG64,n0),8,1)-1),тыс,2),"")&amp;INDEX(n_4,MID(TEXT(AG64,n0),10,1)+1)&amp;INDEX(n0x,MID(TEXT(AG64,n0),11,1)+1,MID(TEXT(AG64,n0),12,1)+1)),"z"," ")&amp;IF(TRUNC(TEXT(AG64,n0)),"","Ноль ")&amp;"рубл"&amp;VLOOKUP(MOD(MAX(MOD(MID(TEXT(AG64,n0),11,2)-11,100),9),10),{0,"ь ";1,"я ";4,"ей "},2)&amp;RIGHT(TEXT(AG64,n0),2)&amp;" копе"&amp;VLOOKUP(MOD(MAX(MOD(RIGHT(TEXT(AG64,n0),2)-11,100),9),10),{0,"йка";1,"йки";4,"ек"},2)</f>
        <v>Ноль рублей 00 копеек</v>
      </c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36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Z67" s="35"/>
      <c r="BA67" s="59" t="s">
        <v>39</v>
      </c>
      <c r="BB67" s="58" t="s">
        <v>57</v>
      </c>
      <c r="BC67" s="60" t="s">
        <v>68</v>
      </c>
    </row>
    <row r="68" spans="1:55" s="43" customFormat="1" ht="17.25" customHeight="1">
      <c r="A68" s="157" t="s">
        <v>29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Z68" s="35"/>
      <c r="BA68" s="80" t="s">
        <v>58</v>
      </c>
      <c r="BB68" s="61" t="s">
        <v>71</v>
      </c>
      <c r="BC68" s="62">
        <v>44.16</v>
      </c>
    </row>
    <row r="69" spans="1:55" s="43" customFormat="1" ht="17.25" customHeight="1">
      <c r="A69" s="157" t="s">
        <v>21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36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Z69" s="35"/>
      <c r="BA69" s="81" t="s">
        <v>59</v>
      </c>
      <c r="BB69" s="63" t="s">
        <v>72</v>
      </c>
      <c r="BC69" s="62">
        <v>62.4</v>
      </c>
    </row>
    <row r="70" spans="1:55" s="43" customFormat="1" ht="15" customHeight="1">
      <c r="A70" s="157" t="s">
        <v>28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36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Z70" s="35"/>
      <c r="BA70" s="81" t="s">
        <v>60</v>
      </c>
      <c r="BB70" s="63" t="s">
        <v>73</v>
      </c>
      <c r="BC70" s="62">
        <v>52.8</v>
      </c>
    </row>
    <row r="71" spans="1:55" s="43" customFormat="1" ht="8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Z71" s="35"/>
      <c r="BA71" s="81" t="s">
        <v>61</v>
      </c>
      <c r="BB71" s="63" t="s">
        <v>74</v>
      </c>
      <c r="BC71" s="62">
        <v>90.24</v>
      </c>
    </row>
    <row r="72" spans="1:55" s="43" customFormat="1" ht="78.75" customHeight="1">
      <c r="A72" s="151" t="str">
        <f>VLOOKUP($W$6,$BA$2:$BG$29,3,0)</f>
        <v>Начальник Витебского областного 
управления Госпромнадзора
___________________________ В.И.Чекан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37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Z72" s="35"/>
      <c r="BA72" s="81" t="s">
        <v>62</v>
      </c>
      <c r="BB72" s="63" t="s">
        <v>75</v>
      </c>
      <c r="BC72" s="62">
        <v>51.84</v>
      </c>
    </row>
    <row r="73" spans="1:55" s="43" customFormat="1" ht="4.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37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5"/>
      <c r="AG73" s="155"/>
      <c r="AH73" s="155"/>
      <c r="AI73" s="155"/>
      <c r="AJ73" s="155"/>
      <c r="AK73" s="155"/>
      <c r="AL73" s="155"/>
      <c r="AM73" s="36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Z73" s="35"/>
      <c r="BA73" s="81" t="s">
        <v>63</v>
      </c>
      <c r="BB73" s="63" t="s">
        <v>76</v>
      </c>
      <c r="BC73" s="62">
        <v>72.96</v>
      </c>
    </row>
    <row r="74" spans="1:55" s="43" customFormat="1" ht="9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36"/>
      <c r="AG74" s="36"/>
      <c r="AH74" s="36"/>
      <c r="AI74" s="36"/>
      <c r="AJ74" s="36"/>
      <c r="AK74" s="36"/>
      <c r="AL74" s="36"/>
      <c r="AM74" s="36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Z74" s="35"/>
      <c r="BA74" s="81" t="s">
        <v>64</v>
      </c>
      <c r="BB74" s="63" t="s">
        <v>77</v>
      </c>
      <c r="BC74" s="62">
        <v>78.72</v>
      </c>
    </row>
    <row r="75" spans="1:55" s="43" customFormat="1" ht="16.5" customHeight="1">
      <c r="A75" s="36" t="s">
        <v>12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Z75" s="35"/>
      <c r="BA75" s="81" t="s">
        <v>65</v>
      </c>
      <c r="BB75" s="63" t="s">
        <v>78</v>
      </c>
      <c r="BC75" s="62">
        <v>101.76</v>
      </c>
    </row>
    <row r="76" spans="1:240" s="64" customFormat="1" ht="13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6"/>
      <c r="T76" s="16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43"/>
      <c r="AZ76" s="35"/>
      <c r="BA76" s="81" t="s">
        <v>66</v>
      </c>
      <c r="BB76" s="63" t="s">
        <v>79</v>
      </c>
      <c r="BC76" s="62">
        <v>145.92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</row>
    <row r="77" spans="1:55" s="43" customFormat="1" ht="13.5" customHeight="1">
      <c r="A77" s="174" t="s">
        <v>0</v>
      </c>
      <c r="B77" s="174"/>
      <c r="C77" s="174"/>
      <c r="D77" s="174"/>
      <c r="E77" s="174"/>
      <c r="F77" s="174"/>
      <c r="G77" s="174"/>
      <c r="H77" s="174"/>
      <c r="I77" s="14"/>
      <c r="J77" s="14"/>
      <c r="K77" s="14"/>
      <c r="L77" s="14"/>
      <c r="M77" s="14"/>
      <c r="N77" s="14"/>
      <c r="O77" s="14"/>
      <c r="P77" s="14"/>
      <c r="Q77" s="14"/>
      <c r="R77" s="137" t="s">
        <v>1</v>
      </c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Z77" s="35"/>
      <c r="BA77" s="81" t="s">
        <v>67</v>
      </c>
      <c r="BB77" s="63" t="s">
        <v>80</v>
      </c>
      <c r="BC77" s="62">
        <v>167.04</v>
      </c>
    </row>
    <row r="78" spans="1:55" s="43" customFormat="1" ht="13.5" customHeight="1">
      <c r="A78" s="157" t="str">
        <f>A41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4"/>
      <c r="R78" s="136" t="str">
        <f>I49</f>
        <v>Указать полное наименование владельца (вместо данного текста)</v>
      </c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75"/>
      <c r="AZ78" s="75"/>
      <c r="BA78" s="82">
        <v>0</v>
      </c>
      <c r="BB78" s="65">
        <v>0</v>
      </c>
      <c r="BC78" s="67">
        <v>0</v>
      </c>
    </row>
    <row r="79" spans="1:240" s="43" customFormat="1" ht="15.75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4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75"/>
      <c r="AY79" s="75"/>
      <c r="AZ79" s="75"/>
      <c r="BA79" s="65"/>
      <c r="BB79" s="66"/>
      <c r="BC79" s="68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</row>
    <row r="80" spans="1:55" s="43" customFormat="1" ht="14.25" customHeight="1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4"/>
      <c r="R80" s="20" t="s">
        <v>24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75"/>
      <c r="AY80" s="75"/>
      <c r="AZ80" s="75"/>
      <c r="BA80" s="65"/>
      <c r="BB80" s="66"/>
      <c r="BC80" s="68"/>
    </row>
    <row r="81" spans="1:55" s="43" customFormat="1" ht="29.25" customHeight="1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4"/>
      <c r="R81" s="123">
        <f>I50</f>
        <v>0</v>
      </c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3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75"/>
      <c r="AY81" s="75"/>
      <c r="AZ81" s="75"/>
      <c r="BA81" s="65"/>
      <c r="BB81" s="66"/>
      <c r="BC81" s="68"/>
    </row>
    <row r="82" spans="1:55" s="43" customFormat="1" ht="28.5" customHeigh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4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3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75"/>
      <c r="AY82" s="75"/>
      <c r="AZ82" s="75"/>
      <c r="BA82" s="65"/>
      <c r="BB82" s="66"/>
      <c r="BC82" s="68"/>
    </row>
    <row r="83" spans="1:58" s="43" customFormat="1" ht="15" customHeigh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4"/>
      <c r="R83" s="138" t="s">
        <v>25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75"/>
      <c r="AY83" s="75"/>
      <c r="AZ83" s="75"/>
      <c r="BA83" s="65"/>
      <c r="BB83" s="66"/>
      <c r="BC83" s="68"/>
      <c r="BD83" s="69"/>
      <c r="BE83" s="69"/>
      <c r="BF83" s="69"/>
    </row>
    <row r="84" spans="1:70" s="43" customFormat="1" ht="56.25" customHeight="1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4"/>
      <c r="R84" s="138">
        <f>I51</f>
        <v>0</v>
      </c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75"/>
      <c r="AY84" s="75"/>
      <c r="AZ84" s="75"/>
      <c r="BA84" s="65"/>
      <c r="BB84" s="66"/>
      <c r="BC84" s="68"/>
      <c r="BD84" s="70"/>
      <c r="BE84" s="70"/>
      <c r="BF84" s="70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</row>
    <row r="85" spans="1:58" s="43" customFormat="1" ht="14.25" customHeight="1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4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75"/>
      <c r="AY85" s="75"/>
      <c r="AZ85" s="75"/>
      <c r="BA85" s="65"/>
      <c r="BB85" s="66"/>
      <c r="BC85" s="68"/>
      <c r="BD85" s="69"/>
      <c r="BE85" s="69"/>
      <c r="BF85" s="69"/>
    </row>
    <row r="86" spans="1:240" s="71" customFormat="1" ht="11.25" customHeight="1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4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75"/>
      <c r="AY86" s="75"/>
      <c r="AZ86" s="75"/>
      <c r="BA86" s="69"/>
      <c r="BB86" s="69"/>
      <c r="BC86" s="69"/>
      <c r="BD86" s="69"/>
      <c r="BE86" s="69"/>
      <c r="BF86" s="69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</row>
    <row r="87" spans="1:58" s="43" customFormat="1" ht="21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21" t="s">
        <v>2</v>
      </c>
      <c r="O87" s="121"/>
      <c r="P87" s="121"/>
      <c r="Q87" s="121"/>
      <c r="R87" s="121"/>
      <c r="S87" s="135">
        <f>AF40</f>
        <v>0</v>
      </c>
      <c r="T87" s="135"/>
      <c r="U87" s="135"/>
      <c r="V87" s="135"/>
      <c r="W87" s="135"/>
      <c r="X87" s="135"/>
      <c r="Y87" s="135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75"/>
      <c r="AY87" s="75"/>
      <c r="AZ87" s="75"/>
      <c r="BA87" s="69"/>
      <c r="BB87" s="69"/>
      <c r="BC87" s="69"/>
      <c r="BD87" s="69"/>
      <c r="BE87" s="69"/>
      <c r="BF87" s="69"/>
    </row>
    <row r="88" spans="1:58" s="43" customFormat="1" ht="1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3"/>
      <c r="N88" s="17" t="s">
        <v>3</v>
      </c>
      <c r="O88" s="14"/>
      <c r="P88" s="14"/>
      <c r="Q88" s="14"/>
      <c r="R88" s="14"/>
      <c r="S88" s="15"/>
      <c r="T88" s="1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D88" s="69"/>
      <c r="BE88" s="69"/>
      <c r="BF88" s="69"/>
    </row>
    <row r="89" spans="1:240" s="43" customFormat="1" ht="20.25" customHeight="1">
      <c r="A89" s="18"/>
      <c r="B89" s="125" t="s">
        <v>30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7">
        <f>AB53</f>
        <v>0</v>
      </c>
      <c r="M89" s="128"/>
      <c r="N89" s="128"/>
      <c r="O89" s="128"/>
      <c r="P89" s="128"/>
      <c r="Q89" s="128"/>
      <c r="R89" s="128"/>
      <c r="S89" s="128"/>
      <c r="T89" s="128"/>
      <c r="U89" s="14" t="s">
        <v>6</v>
      </c>
      <c r="V89" s="14"/>
      <c r="W89" s="139">
        <f>T53</f>
        <v>0</v>
      </c>
      <c r="X89" s="139"/>
      <c r="Y89" s="139"/>
      <c r="Z89" s="139"/>
      <c r="AA89" s="139"/>
      <c r="AB89" s="139"/>
      <c r="AC89" s="31" t="e">
        <f>#REF!</f>
        <v>#REF!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3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D89" s="69"/>
      <c r="BE89" s="69"/>
      <c r="BF89" s="69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</row>
    <row r="90" spans="1:58" s="43" customFormat="1" ht="18.75" customHeight="1">
      <c r="A90" s="17" t="s">
        <v>4</v>
      </c>
      <c r="B90" s="120"/>
      <c r="C90" s="120"/>
      <c r="D90" s="17" t="s">
        <v>4</v>
      </c>
      <c r="E90" s="119"/>
      <c r="F90" s="119"/>
      <c r="G90" s="119"/>
      <c r="H90" s="119"/>
      <c r="I90" s="119"/>
      <c r="J90" s="119"/>
      <c r="K90" s="119"/>
      <c r="L90" s="34" t="s">
        <v>5</v>
      </c>
      <c r="M90" s="14"/>
      <c r="N90" s="14"/>
      <c r="O90" s="32"/>
      <c r="P90" s="32"/>
      <c r="Q90" s="32"/>
      <c r="R90" s="32"/>
      <c r="S90" s="32"/>
      <c r="T90" s="32"/>
      <c r="U90" s="14"/>
      <c r="V90" s="14"/>
      <c r="W90" s="26"/>
      <c r="X90" s="26"/>
      <c r="Y90" s="26"/>
      <c r="Z90" s="26"/>
      <c r="AA90" s="26"/>
      <c r="AB90" s="26"/>
      <c r="AC90" s="26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D90" s="69"/>
      <c r="BE90" s="69"/>
      <c r="BF90" s="69"/>
    </row>
    <row r="91" spans="1:58" s="43" customFormat="1" ht="10.5" customHeight="1">
      <c r="A91" s="126" t="s">
        <v>69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3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71"/>
      <c r="BB91" s="71"/>
      <c r="BC91" s="71"/>
      <c r="BD91" s="69"/>
      <c r="BE91" s="69"/>
      <c r="BF91" s="69"/>
    </row>
    <row r="92" spans="1:58" s="43" customFormat="1" ht="6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D92" s="69"/>
      <c r="BE92" s="69"/>
      <c r="BF92" s="69"/>
    </row>
    <row r="93" spans="1:52" s="43" customFormat="1" ht="53.25" customHeight="1">
      <c r="A93" s="129" t="s">
        <v>39</v>
      </c>
      <c r="B93" s="130"/>
      <c r="C93" s="131"/>
      <c r="D93" s="132" t="s">
        <v>7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4"/>
      <c r="X93" s="115" t="s">
        <v>8</v>
      </c>
      <c r="Y93" s="116"/>
      <c r="Z93" s="117"/>
      <c r="AA93" s="124" t="s">
        <v>35</v>
      </c>
      <c r="AB93" s="124"/>
      <c r="AC93" s="124"/>
      <c r="AD93" s="124" t="s">
        <v>32</v>
      </c>
      <c r="AE93" s="124"/>
      <c r="AF93" s="124"/>
      <c r="AG93" s="124" t="s">
        <v>33</v>
      </c>
      <c r="AH93" s="124"/>
      <c r="AI93" s="124"/>
      <c r="AJ93" s="115" t="s">
        <v>34</v>
      </c>
      <c r="AK93" s="116"/>
      <c r="AL93" s="117"/>
      <c r="AM93" s="13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1:240" s="30" customFormat="1" ht="32.25" customHeight="1">
      <c r="A94" s="111">
        <f>A56</f>
        <v>0</v>
      </c>
      <c r="B94" s="111"/>
      <c r="C94" s="111"/>
      <c r="D94" s="122" t="e">
        <f>D56</f>
        <v>#N/A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93">
        <f>X56</f>
        <v>0</v>
      </c>
      <c r="Y94" s="93"/>
      <c r="Z94" s="93"/>
      <c r="AA94" s="89" t="e">
        <f>AA56</f>
        <v>#N/A</v>
      </c>
      <c r="AB94" s="89"/>
      <c r="AC94" s="89"/>
      <c r="AD94" s="89" t="e">
        <f aca="true" t="shared" si="5" ref="AD94:AD101">X94*AA94</f>
        <v>#N/A</v>
      </c>
      <c r="AE94" s="89"/>
      <c r="AF94" s="89"/>
      <c r="AG94" s="89" t="e">
        <f aca="true" t="shared" si="6" ref="AG94:AG101">ROUND(AD94*0.2,2)</f>
        <v>#N/A</v>
      </c>
      <c r="AH94" s="89"/>
      <c r="AI94" s="89"/>
      <c r="AJ94" s="90" t="e">
        <f aca="true" t="shared" si="7" ref="AJ94:AJ101">AD94+AG94</f>
        <v>#N/A</v>
      </c>
      <c r="AK94" s="91"/>
      <c r="AL94" s="92"/>
      <c r="AM94" s="13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43"/>
      <c r="BB94" s="43"/>
      <c r="BC94" s="43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</row>
    <row r="95" spans="1:70" s="30" customFormat="1" ht="36.75" customHeight="1">
      <c r="A95" s="111">
        <f aca="true" t="shared" si="8" ref="A95:A101">A57</f>
        <v>0</v>
      </c>
      <c r="B95" s="111"/>
      <c r="C95" s="111"/>
      <c r="D95" s="122" t="e">
        <f aca="true" t="shared" si="9" ref="D95:D101">D57</f>
        <v>#N/A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93">
        <f aca="true" t="shared" si="10" ref="X95:X101">X57</f>
        <v>0</v>
      </c>
      <c r="Y95" s="93"/>
      <c r="Z95" s="93"/>
      <c r="AA95" s="89" t="e">
        <f aca="true" t="shared" si="11" ref="AA95:AA101">AA57</f>
        <v>#N/A</v>
      </c>
      <c r="AB95" s="89"/>
      <c r="AC95" s="89"/>
      <c r="AD95" s="89" t="e">
        <f t="shared" si="5"/>
        <v>#N/A</v>
      </c>
      <c r="AE95" s="89"/>
      <c r="AF95" s="89"/>
      <c r="AG95" s="89" t="e">
        <f t="shared" si="6"/>
        <v>#N/A</v>
      </c>
      <c r="AH95" s="89"/>
      <c r="AI95" s="89"/>
      <c r="AJ95" s="90" t="e">
        <f t="shared" si="7"/>
        <v>#N/A</v>
      </c>
      <c r="AK95" s="91"/>
      <c r="AL95" s="92"/>
      <c r="AM95" s="13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</row>
    <row r="96" spans="1:240" s="30" customFormat="1" ht="33" customHeight="1">
      <c r="A96" s="111">
        <f t="shared" si="8"/>
        <v>0</v>
      </c>
      <c r="B96" s="111"/>
      <c r="C96" s="111"/>
      <c r="D96" s="122" t="e">
        <f t="shared" si="9"/>
        <v>#N/A</v>
      </c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93">
        <f t="shared" si="10"/>
        <v>0</v>
      </c>
      <c r="Y96" s="93"/>
      <c r="Z96" s="93"/>
      <c r="AA96" s="89" t="e">
        <f t="shared" si="11"/>
        <v>#N/A</v>
      </c>
      <c r="AB96" s="89"/>
      <c r="AC96" s="89"/>
      <c r="AD96" s="89" t="e">
        <f t="shared" si="5"/>
        <v>#N/A</v>
      </c>
      <c r="AE96" s="89"/>
      <c r="AF96" s="89"/>
      <c r="AG96" s="89" t="e">
        <f t="shared" si="6"/>
        <v>#N/A</v>
      </c>
      <c r="AH96" s="89"/>
      <c r="AI96" s="89"/>
      <c r="AJ96" s="90" t="e">
        <f t="shared" si="7"/>
        <v>#N/A</v>
      </c>
      <c r="AK96" s="91"/>
      <c r="AL96" s="92"/>
      <c r="AM96" s="13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</row>
    <row r="97" spans="1:70" s="30" customFormat="1" ht="30" customHeight="1">
      <c r="A97" s="111">
        <f t="shared" si="8"/>
        <v>0</v>
      </c>
      <c r="B97" s="111"/>
      <c r="C97" s="111"/>
      <c r="D97" s="122" t="e">
        <f t="shared" si="9"/>
        <v>#N/A</v>
      </c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93">
        <f t="shared" si="10"/>
        <v>0</v>
      </c>
      <c r="Y97" s="93"/>
      <c r="Z97" s="93"/>
      <c r="AA97" s="89" t="e">
        <f t="shared" si="11"/>
        <v>#N/A</v>
      </c>
      <c r="AB97" s="89"/>
      <c r="AC97" s="89"/>
      <c r="AD97" s="89" t="e">
        <f t="shared" si="5"/>
        <v>#N/A</v>
      </c>
      <c r="AE97" s="89"/>
      <c r="AF97" s="89"/>
      <c r="AG97" s="89" t="e">
        <f t="shared" si="6"/>
        <v>#N/A</v>
      </c>
      <c r="AH97" s="89"/>
      <c r="AI97" s="89"/>
      <c r="AJ97" s="90" t="e">
        <f t="shared" si="7"/>
        <v>#N/A</v>
      </c>
      <c r="AK97" s="91"/>
      <c r="AL97" s="92"/>
      <c r="AM97" s="13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</row>
    <row r="98" spans="1:70" s="30" customFormat="1" ht="30.75" customHeight="1">
      <c r="A98" s="111">
        <f t="shared" si="8"/>
        <v>0</v>
      </c>
      <c r="B98" s="111"/>
      <c r="C98" s="111"/>
      <c r="D98" s="122" t="e">
        <f t="shared" si="9"/>
        <v>#N/A</v>
      </c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93">
        <f t="shared" si="10"/>
        <v>0</v>
      </c>
      <c r="Y98" s="93"/>
      <c r="Z98" s="93"/>
      <c r="AA98" s="89" t="e">
        <f t="shared" si="11"/>
        <v>#N/A</v>
      </c>
      <c r="AB98" s="89"/>
      <c r="AC98" s="89"/>
      <c r="AD98" s="89" t="e">
        <f t="shared" si="5"/>
        <v>#N/A</v>
      </c>
      <c r="AE98" s="89"/>
      <c r="AF98" s="89"/>
      <c r="AG98" s="89" t="e">
        <f t="shared" si="6"/>
        <v>#N/A</v>
      </c>
      <c r="AH98" s="89"/>
      <c r="AI98" s="89"/>
      <c r="AJ98" s="90" t="e">
        <f t="shared" si="7"/>
        <v>#N/A</v>
      </c>
      <c r="AK98" s="91"/>
      <c r="AL98" s="92"/>
      <c r="AM98" s="13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72"/>
      <c r="BB98" s="72"/>
      <c r="BC98" s="72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</row>
    <row r="99" spans="1:70" s="30" customFormat="1" ht="30" customHeight="1">
      <c r="A99" s="111">
        <f t="shared" si="8"/>
        <v>0</v>
      </c>
      <c r="B99" s="111"/>
      <c r="C99" s="111"/>
      <c r="D99" s="122" t="e">
        <f t="shared" si="9"/>
        <v>#N/A</v>
      </c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93">
        <f t="shared" si="10"/>
        <v>0</v>
      </c>
      <c r="Y99" s="93"/>
      <c r="Z99" s="93"/>
      <c r="AA99" s="89" t="e">
        <f t="shared" si="11"/>
        <v>#N/A</v>
      </c>
      <c r="AB99" s="89"/>
      <c r="AC99" s="89"/>
      <c r="AD99" s="89" t="e">
        <f t="shared" si="5"/>
        <v>#N/A</v>
      </c>
      <c r="AE99" s="89"/>
      <c r="AF99" s="89"/>
      <c r="AG99" s="89" t="e">
        <f t="shared" si="6"/>
        <v>#N/A</v>
      </c>
      <c r="AH99" s="89"/>
      <c r="AI99" s="89"/>
      <c r="AJ99" s="90" t="e">
        <f t="shared" si="7"/>
        <v>#N/A</v>
      </c>
      <c r="AK99" s="91"/>
      <c r="AL99" s="92"/>
      <c r="AM99" s="13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</row>
    <row r="100" spans="1:52" s="30" customFormat="1" ht="31.5" customHeight="1">
      <c r="A100" s="111">
        <f t="shared" si="8"/>
        <v>0</v>
      </c>
      <c r="B100" s="111"/>
      <c r="C100" s="111"/>
      <c r="D100" s="122" t="e">
        <f t="shared" si="9"/>
        <v>#N/A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93">
        <f t="shared" si="10"/>
        <v>0</v>
      </c>
      <c r="Y100" s="93"/>
      <c r="Z100" s="93"/>
      <c r="AA100" s="89" t="e">
        <f t="shared" si="11"/>
        <v>#N/A</v>
      </c>
      <c r="AB100" s="89"/>
      <c r="AC100" s="89"/>
      <c r="AD100" s="89" t="e">
        <f t="shared" si="5"/>
        <v>#N/A</v>
      </c>
      <c r="AE100" s="89"/>
      <c r="AF100" s="89"/>
      <c r="AG100" s="89" t="e">
        <f t="shared" si="6"/>
        <v>#N/A</v>
      </c>
      <c r="AH100" s="89"/>
      <c r="AI100" s="89"/>
      <c r="AJ100" s="90" t="e">
        <f t="shared" si="7"/>
        <v>#N/A</v>
      </c>
      <c r="AK100" s="91"/>
      <c r="AL100" s="92"/>
      <c r="AM100" s="13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</row>
    <row r="101" spans="1:70" s="30" customFormat="1" ht="36.75" customHeight="1">
      <c r="A101" s="111">
        <f t="shared" si="8"/>
        <v>0</v>
      </c>
      <c r="B101" s="111"/>
      <c r="C101" s="111"/>
      <c r="D101" s="122" t="e">
        <f t="shared" si="9"/>
        <v>#N/A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93">
        <f t="shared" si="10"/>
        <v>0</v>
      </c>
      <c r="Y101" s="93"/>
      <c r="Z101" s="93"/>
      <c r="AA101" s="89" t="e">
        <f t="shared" si="11"/>
        <v>#N/A</v>
      </c>
      <c r="AB101" s="89"/>
      <c r="AC101" s="89"/>
      <c r="AD101" s="89" t="e">
        <f t="shared" si="5"/>
        <v>#N/A</v>
      </c>
      <c r="AE101" s="89"/>
      <c r="AF101" s="89"/>
      <c r="AG101" s="89" t="e">
        <f t="shared" si="6"/>
        <v>#N/A</v>
      </c>
      <c r="AH101" s="89"/>
      <c r="AI101" s="89"/>
      <c r="AJ101" s="90" t="e">
        <f t="shared" si="7"/>
        <v>#N/A</v>
      </c>
      <c r="AK101" s="91"/>
      <c r="AL101" s="92"/>
      <c r="AM101" s="13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</row>
    <row r="102" spans="1:240" s="41" customFormat="1" ht="19.5" customHeight="1" thickBo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4"/>
      <c r="U102" s="14"/>
      <c r="V102" s="14"/>
      <c r="W102" s="14"/>
      <c r="X102" s="19" t="s">
        <v>9</v>
      </c>
      <c r="Y102" s="14"/>
      <c r="Z102" s="14"/>
      <c r="AA102" s="27"/>
      <c r="AB102" s="27"/>
      <c r="AC102" s="27"/>
      <c r="AD102" s="112">
        <f>SUMIF(AD94:AF101,"&gt;0",AD94:AF101)</f>
        <v>0</v>
      </c>
      <c r="AE102" s="113"/>
      <c r="AF102" s="114"/>
      <c r="AG102" s="112">
        <f>SUMIF(AG94:AI101,"&gt;0",AG94:AI101)</f>
        <v>0</v>
      </c>
      <c r="AH102" s="113"/>
      <c r="AI102" s="114"/>
      <c r="AJ102" s="112">
        <f>SUMIF(AJ94:AL101,"&gt;0",AJ94:AL101)</f>
        <v>0</v>
      </c>
      <c r="AK102" s="113"/>
      <c r="AL102" s="114"/>
      <c r="AM102" s="13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</row>
    <row r="103" spans="1:52" s="30" customFormat="1" ht="13.5" customHeight="1">
      <c r="A103" s="108" t="s">
        <v>36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3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30" customFormat="1" ht="13.5" customHeight="1">
      <c r="A104" s="108" t="s">
        <v>31</v>
      </c>
      <c r="B104" s="108"/>
      <c r="C104" s="108"/>
      <c r="D104" s="108"/>
      <c r="E104" s="108"/>
      <c r="F104" s="108"/>
      <c r="G104" s="108"/>
      <c r="H104" s="150" t="str">
        <f>SUBSTITUTE(PROPER(INDEX(n_4,MID(TEXT(AJ102,n0),1,1)+1)&amp;INDEX(n0x,MID(TEXT(AJ102,n0),2,1)+1,MID(TEXT(AJ102,n0),3,1)+1)&amp;IF(-MID(TEXT(AJ102,n0),1,3),"миллиард"&amp;VLOOKUP(MID(TEXT(AJ102,n0),3,1)*AND(MID(TEXT(AJ102,n0),2,1)-1),мил,2),"")&amp;INDEX(n_4,MID(TEXT(AJ102,n0),4,1)+1)&amp;INDEX(n0x,MID(TEXT(AJ102,n0),5,1)+1,MID(TEXT(AJ102,n0),6,1)+1)&amp;IF(-MID(TEXT(AJ102,n0),4,3),"миллион"&amp;VLOOKUP(MID(TEXT(AJ102,n0),6,1)*AND(MID(TEXT(AJ102,n0),5,1)-1),мил,2),"")&amp;INDEX(n_4,MID(TEXT(AJ102,n0),7,1)+1)&amp;INDEX(n1x,MID(TEXT(AJ102,n0),8,1)+1,MID(TEXT(AJ102,n0),9,1)+1)&amp;IF(-MID(TEXT(AJ102,n0),7,3),VLOOKUP(MID(TEXT(AJ102,n0),9,1)*AND(MID(TEXT(AJ102,n0),8,1)-1),тыс,2),"")&amp;INDEX(n_4,MID(TEXT(AJ102,n0),10,1)+1)&amp;INDEX(n0x,MID(TEXT(AJ102,n0),11,1)+1,MID(TEXT(AJ102,n0),12,1)+1)),"z"," ")&amp;IF(TRUNC(TEXT(AJ102,n0)),"","Ноль ")&amp;"рубл"&amp;VLOOKUP(MOD(MAX(MOD(MID(TEXT(AJ102,n0),11,2)-11,100),9),10),{0,"ь ";1,"я ";4,"ей "},2)&amp;RIGHT(TEXT(AJ102,n0),2)&amp;" копе"&amp;VLOOKUP(MOD(MAX(MOD(RIGHT(TEXT(AJ102,n0),2)-11,100),9),10),{0,"йка";1,"йки";4,"ек"},2)</f>
        <v>Ноль рублей 00 копеек</v>
      </c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3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240" s="30" customFormat="1" ht="13.5" customHeight="1">
      <c r="A105" s="14" t="s">
        <v>19</v>
      </c>
      <c r="B105" s="14"/>
      <c r="C105" s="14"/>
      <c r="D105" s="14"/>
      <c r="E105" s="14"/>
      <c r="F105" s="14"/>
      <c r="G105" s="14"/>
      <c r="H105" s="160" t="str">
        <f>SUBSTITUTE(PROPER(INDEX(n_4,MID(TEXT(AG102,n0),1,1)+1)&amp;INDEX(n0x,MID(TEXT(AG102,n0),2,1)+1,MID(TEXT(AG102,n0),3,1)+1)&amp;IF(-MID(TEXT(AG102,n0),1,3),"миллиард"&amp;VLOOKUP(MID(TEXT(AG102,n0),3,1)*AND(MID(TEXT(AG102,n0),2,1)-1),мил,2),"")&amp;INDEX(n_4,MID(TEXT(AG102,n0),4,1)+1)&amp;INDEX(n0x,MID(TEXT(AG102,n0),5,1)+1,MID(TEXT(AG102,n0),6,1)+1)&amp;IF(-MID(TEXT(AG102,n0),4,3),"миллион"&amp;VLOOKUP(MID(TEXT(AG102,n0),6,1)*AND(MID(TEXT(AG102,n0),5,1)-1),мил,2),"")&amp;INDEX(n_4,MID(TEXT(AG102,n0),7,1)+1)&amp;INDEX(n1x,MID(TEXT(AG102,n0),8,1)+1,MID(TEXT(AG102,n0),9,1)+1)&amp;IF(-MID(TEXT(AG102,n0),7,3),VLOOKUP(MID(TEXT(AG102,n0),9,1)*AND(MID(TEXT(AG102,n0),8,1)-1),тыс,2),"")&amp;INDEX(n_4,MID(TEXT(AG102,n0),10,1)+1)&amp;INDEX(n0x,MID(TEXT(AG102,n0),11,1)+1,MID(TEXT(AG102,n0),12,1)+1)),"z"," ")&amp;IF(TRUNC(TEXT(AG102,n0)),"","Ноль ")&amp;"рубл"&amp;VLOOKUP(MOD(MAX(MOD(MID(TEXT(AG102,n0),11,2)-11,100),9),10),{0,"ь ";1,"я ";4,"ей "},2)&amp;RIGHT(TEXT(AG102,n0),2)&amp;" копе"&amp;VLOOKUP(MOD(MAX(MOD(RIGHT(TEXT(AG102,n0),2)-11,100),9),10),{0,"йка";1,"йки";4,"ек"},2)</f>
        <v>Ноль рублей 00 копеек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3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</row>
    <row r="106" spans="1:52" s="30" customFormat="1" ht="13.5" customHeight="1">
      <c r="A106" s="108" t="s">
        <v>86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3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5" s="30" customFormat="1" ht="13.5" customHeight="1">
      <c r="A107" s="108" t="s">
        <v>37</v>
      </c>
      <c r="B107" s="108"/>
      <c r="C107" s="108"/>
      <c r="D107" s="108"/>
      <c r="E107" s="108"/>
      <c r="F107" s="108"/>
      <c r="G107" s="25"/>
      <c r="H107" s="25"/>
      <c r="I107" s="25"/>
      <c r="J107" s="25"/>
      <c r="K107" s="25"/>
      <c r="L107" s="25"/>
      <c r="M107" s="25"/>
      <c r="N107" s="38"/>
      <c r="O107" s="3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13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41"/>
      <c r="BB107" s="41"/>
      <c r="BC107" s="41"/>
    </row>
    <row r="108" spans="1:52" s="30" customFormat="1" ht="18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70" s="30" customFormat="1" ht="18" customHeight="1">
      <c r="A109" s="14"/>
      <c r="B109" s="14"/>
      <c r="C109" s="14"/>
      <c r="D109" s="14"/>
      <c r="E109" s="14"/>
      <c r="F109" s="17" t="s">
        <v>0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T109" s="15"/>
      <c r="U109" s="14"/>
      <c r="V109" s="14"/>
      <c r="W109" s="14"/>
      <c r="X109" s="14"/>
      <c r="Y109" s="17" t="s">
        <v>1</v>
      </c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3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</row>
    <row r="110" spans="1:52" s="30" customFormat="1" ht="12.75" customHeight="1">
      <c r="A110" s="185" t="str">
        <f>A72</f>
        <v>Начальник Витебского областного 
управления Госпромнадзора
___________________________ В.И.Чекан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5"/>
      <c r="U110" s="14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3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s="30" customFormat="1" ht="18" customHeight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5"/>
      <c r="U111" s="1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3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1:240" s="73" customFormat="1" ht="1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5"/>
      <c r="U112" s="14"/>
      <c r="V112" s="14"/>
      <c r="W112" s="14"/>
      <c r="X112" s="14"/>
      <c r="Y112" s="14"/>
      <c r="Z112" s="14"/>
      <c r="AA112" s="29" t="s">
        <v>38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3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</row>
    <row r="113" spans="1:52" s="30" customFormat="1" ht="9" customHeight="1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5"/>
      <c r="U113" s="14"/>
      <c r="V113" s="107"/>
      <c r="W113" s="107"/>
      <c r="X113" s="107"/>
      <c r="Y113" s="107"/>
      <c r="Z113" s="107"/>
      <c r="AA113" s="107"/>
      <c r="AB113" s="107"/>
      <c r="AC113" s="107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3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1:52" s="30" customFormat="1" ht="11.25" customHeigh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5"/>
      <c r="U114" s="14"/>
      <c r="V114" s="14" t="s">
        <v>11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28" t="s">
        <v>23</v>
      </c>
      <c r="AH114" s="14"/>
      <c r="AI114" s="14"/>
      <c r="AJ114" s="14"/>
      <c r="AK114" s="14"/>
      <c r="AL114" s="14"/>
      <c r="AM114" s="13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1:240" s="30" customFormat="1" ht="17.25" customHeight="1">
      <c r="A115" s="14"/>
      <c r="B115" s="14"/>
      <c r="C115" s="14"/>
      <c r="D115" s="14"/>
      <c r="E115" s="14" t="s">
        <v>12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4"/>
      <c r="AA115" s="14"/>
      <c r="AB115" s="14" t="s">
        <v>12</v>
      </c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</row>
    <row r="116" spans="40:52" s="30" customFormat="1" ht="15" customHeight="1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40:55" s="30" customFormat="1" ht="15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73"/>
      <c r="BB117" s="73"/>
      <c r="BC117" s="73"/>
    </row>
    <row r="118" spans="40:52" s="30" customFormat="1" ht="15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40:52" s="30" customFormat="1" ht="15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40:70" s="30" customFormat="1" ht="15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</row>
    <row r="121" spans="40:52" s="30" customFormat="1" ht="15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40:52" s="30" customFormat="1" ht="15" customHeight="1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40:52" s="30" customFormat="1" ht="20.25" customHeight="1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40:52" s="30" customFormat="1" ht="20.25" customHeight="1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40:52" s="30" customFormat="1" ht="20.25" customHeight="1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40:52" s="30" customFormat="1" ht="15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40:52" s="30" customFormat="1" ht="15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40:52" s="30" customFormat="1" ht="15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40:52" s="30" customFormat="1" ht="25.5" customHeight="1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40:52" s="30" customFormat="1" ht="33" customHeight="1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40:52" s="30" customFormat="1" ht="4.5" customHeight="1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40:52" s="30" customFormat="1" ht="46.5" customHeight="1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40:52" s="30" customFormat="1" ht="45" customHeight="1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40:52" s="30" customFormat="1" ht="45" customHeight="1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40:52" s="30" customFormat="1" ht="45" customHeight="1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40:52" s="30" customFormat="1" ht="45" customHeight="1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40:52" s="30" customFormat="1" ht="45" customHeight="1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40:52" s="30" customFormat="1" ht="45" customHeight="1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40:52" s="30" customFormat="1" ht="45" customHeight="1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40:52" s="30" customFormat="1" ht="45" customHeight="1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40:52" s="30" customFormat="1" ht="15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40:52" s="30" customFormat="1" ht="19.5" customHeight="1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40:52" s="30" customFormat="1" ht="19.5" customHeight="1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40:52" s="30" customFormat="1" ht="19.5" customHeight="1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40:52" s="30" customFormat="1" ht="19.5" customHeight="1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40:52" s="30" customFormat="1" ht="19.5" customHeight="1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40:52" s="30" customFormat="1" ht="13.5" customHeight="1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40:52" s="30" customFormat="1" ht="8.25" customHeight="1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40:52" s="30" customFormat="1" ht="15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40:52" s="30" customFormat="1" ht="12.75" customHeight="1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40:52" s="30" customFormat="1" ht="12.75" customHeight="1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40:52" s="30" customFormat="1" ht="9.75" customHeight="1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40:52" s="30" customFormat="1" ht="18.75" customHeight="1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40:52" s="30" customFormat="1" ht="15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40:52" s="30" customFormat="1" ht="15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1:52" s="30" customFormat="1" ht="6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</row>
    <row r="157" spans="1:52" s="30" customFormat="1" ht="5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5"/>
      <c r="T157" s="1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3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1:52" s="30" customFormat="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5"/>
      <c r="T158" s="1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3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40:52" s="30" customFormat="1" ht="16.5" customHeight="1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40:52" s="30" customFormat="1" ht="30" customHeight="1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40:52" s="30" customFormat="1" ht="30" customHeight="1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  <row r="162" spans="40:52" s="30" customFormat="1" ht="30" customHeight="1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</row>
    <row r="163" spans="40:52" s="30" customFormat="1" ht="30" customHeight="1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40:52" s="30" customFormat="1" ht="30" customHeight="1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40:52" s="30" customFormat="1" ht="30" customHeight="1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40:52" s="30" customFormat="1" ht="30" customHeight="1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40:52" s="30" customFormat="1" ht="7.5" customHeight="1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</row>
    <row r="168" spans="40:52" s="30" customFormat="1" ht="18.75" customHeight="1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</row>
    <row r="169" spans="40:52" s="30" customFormat="1" ht="33" customHeight="1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</row>
    <row r="170" spans="40:52" s="30" customFormat="1" ht="25.5" customHeight="1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40:52" s="30" customFormat="1" ht="15" customHeight="1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</row>
    <row r="172" spans="40:52" s="30" customFormat="1" ht="15" customHeight="1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</row>
    <row r="173" spans="40:52" s="30" customFormat="1" ht="9.75" customHeight="1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</row>
    <row r="174" spans="40:52" s="30" customFormat="1" ht="57.75" customHeight="1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</row>
    <row r="175" spans="40:52" s="30" customFormat="1" ht="45" customHeight="1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40:52" s="30" customFormat="1" ht="45" customHeight="1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</row>
    <row r="177" spans="40:52" s="30" customFormat="1" ht="45" customHeight="1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</row>
    <row r="178" spans="40:52" s="30" customFormat="1" ht="45" customHeight="1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</row>
    <row r="179" spans="40:52" s="30" customFormat="1" ht="45" customHeight="1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</row>
    <row r="180" spans="40:52" s="30" customFormat="1" ht="45" customHeight="1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</row>
    <row r="181" spans="40:52" s="30" customFormat="1" ht="45" customHeight="1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</row>
    <row r="182" spans="40:52" s="30" customFormat="1" ht="45" customHeight="1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</row>
    <row r="183" spans="40:52" s="30" customFormat="1" ht="15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</row>
    <row r="184" spans="40:52" s="30" customFormat="1" ht="7.5" customHeight="1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40:52" s="30" customFormat="1" ht="15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</row>
    <row r="186" spans="40:52" s="30" customFormat="1" ht="15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</row>
    <row r="187" spans="40:52" s="30" customFormat="1" ht="16.5" customHeight="1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40:52" s="30" customFormat="1" ht="15" customHeight="1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</row>
    <row r="189" spans="40:52" s="30" customFormat="1" ht="15" customHeight="1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</row>
    <row r="190" spans="40:52" s="30" customFormat="1" ht="12" customHeight="1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40:52" s="30" customFormat="1" ht="78.75" customHeight="1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</row>
    <row r="192" spans="40:52" s="30" customFormat="1" ht="8.25" customHeight="1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</row>
    <row r="193" spans="40:52" s="30" customFormat="1" ht="6" customHeight="1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</row>
    <row r="194" spans="40:52" s="30" customFormat="1" ht="15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</row>
    <row r="195" spans="40:52" ht="0.75" customHeight="1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</row>
    <row r="196" spans="40:52" ht="15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</row>
    <row r="197" spans="1:52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6"/>
      <c r="T197" s="1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</row>
    <row r="198" spans="1:52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3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</row>
    <row r="199" spans="1:52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3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</row>
    <row r="200" spans="1:52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3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</row>
    <row r="201" spans="1:52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3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</row>
    <row r="202" spans="1:52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3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</row>
    <row r="203" spans="1:52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3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</row>
    <row r="204" spans="1:52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  <c r="T204" s="23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</row>
    <row r="205" spans="1:52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3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</row>
    <row r="206" spans="1:52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3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</row>
    <row r="207" spans="1:52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3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</row>
    <row r="208" spans="1:52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3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N208" s="35"/>
      <c r="AO208" s="35"/>
      <c r="AP208" s="35"/>
      <c r="AQ208" s="35"/>
      <c r="AR208" s="35"/>
      <c r="AT208" s="35"/>
      <c r="AU208" s="35"/>
      <c r="AV208" s="35"/>
      <c r="AW208" s="35"/>
      <c r="AX208" s="35"/>
      <c r="AY208" s="35"/>
      <c r="AZ208" s="35"/>
    </row>
    <row r="209" spans="46:52" ht="15">
      <c r="AT209" s="35"/>
      <c r="AU209" s="35"/>
      <c r="AV209" s="35"/>
      <c r="AW209" s="35"/>
      <c r="AX209" s="35"/>
      <c r="AY209" s="35"/>
      <c r="AZ209" s="35"/>
    </row>
    <row r="210" spans="46:52" ht="15">
      <c r="AT210" s="35"/>
      <c r="AU210" s="35"/>
      <c r="AV210" s="35"/>
      <c r="AW210" s="35"/>
      <c r="AX210" s="35"/>
      <c r="AY210" s="35"/>
      <c r="AZ210" s="35"/>
    </row>
    <row r="211" spans="46:52" ht="15">
      <c r="AT211" s="35"/>
      <c r="AU211" s="35"/>
      <c r="AV211" s="35"/>
      <c r="AW211" s="35"/>
      <c r="AX211" s="35"/>
      <c r="AY211" s="35"/>
      <c r="AZ211" s="35"/>
    </row>
    <row r="212" spans="46:52" ht="15">
      <c r="AT212" s="35"/>
      <c r="AU212" s="35"/>
      <c r="AV212" s="35"/>
      <c r="AX212" s="35"/>
      <c r="AY212" s="35"/>
      <c r="AZ212" s="35"/>
    </row>
    <row r="213" spans="46:52" ht="15">
      <c r="AT213" s="35"/>
      <c r="AX213" s="35"/>
      <c r="AY213" s="35"/>
      <c r="AZ213" s="35"/>
    </row>
    <row r="214" ht="15">
      <c r="AT214" s="35"/>
    </row>
  </sheetData>
  <sheetProtection password="CE28" sheet="1" formatCells="0" formatColumns="0" formatRows="0" selectLockedCells="1"/>
  <mergeCells count="257">
    <mergeCell ref="V110:AL111"/>
    <mergeCell ref="A110:S114"/>
    <mergeCell ref="A1:AM2"/>
    <mergeCell ref="W6:AL6"/>
    <mergeCell ref="J20:Q20"/>
    <mergeCell ref="R20:Y20"/>
    <mergeCell ref="Z20:AE20"/>
    <mergeCell ref="A77:H77"/>
    <mergeCell ref="A78:P86"/>
    <mergeCell ref="A40:I40"/>
    <mergeCell ref="A49:F49"/>
    <mergeCell ref="A51:F51"/>
    <mergeCell ref="A53:S53"/>
    <mergeCell ref="I50:AL50"/>
    <mergeCell ref="A41:S47"/>
    <mergeCell ref="AB53:AH53"/>
    <mergeCell ref="U74:AE74"/>
    <mergeCell ref="AF20:AL20"/>
    <mergeCell ref="J21:Q21"/>
    <mergeCell ref="R21:Y21"/>
    <mergeCell ref="Z21:AE21"/>
    <mergeCell ref="AF21:AL21"/>
    <mergeCell ref="AF17:AL17"/>
    <mergeCell ref="J18:Q18"/>
    <mergeCell ref="R18:Y18"/>
    <mergeCell ref="Z18:AE18"/>
    <mergeCell ref="AF18:AL18"/>
    <mergeCell ref="J19:Q19"/>
    <mergeCell ref="R19:Y19"/>
    <mergeCell ref="Z19:AE19"/>
    <mergeCell ref="AF19:AL19"/>
    <mergeCell ref="R15:Y15"/>
    <mergeCell ref="Z15:AE15"/>
    <mergeCell ref="AF15:AL15"/>
    <mergeCell ref="J16:Q16"/>
    <mergeCell ref="R16:Y16"/>
    <mergeCell ref="Z16:AE16"/>
    <mergeCell ref="AF16:AL16"/>
    <mergeCell ref="J13:Q13"/>
    <mergeCell ref="R13:Y13"/>
    <mergeCell ref="Z13:AE13"/>
    <mergeCell ref="AF13:AL13"/>
    <mergeCell ref="J14:Q14"/>
    <mergeCell ref="R14:Y14"/>
    <mergeCell ref="Z14:AE14"/>
    <mergeCell ref="AF14:AL14"/>
    <mergeCell ref="J15:Q15"/>
    <mergeCell ref="D62:W62"/>
    <mergeCell ref="X62:Z62"/>
    <mergeCell ref="AA62:AC62"/>
    <mergeCell ref="AD62:AF62"/>
    <mergeCell ref="AD55:AF55"/>
    <mergeCell ref="A61:C61"/>
    <mergeCell ref="D61:W61"/>
    <mergeCell ref="A60:C60"/>
    <mergeCell ref="D60:W60"/>
    <mergeCell ref="X55:Z55"/>
    <mergeCell ref="AG100:AI100"/>
    <mergeCell ref="A100:C100"/>
    <mergeCell ref="D100:W100"/>
    <mergeCell ref="H35:P35"/>
    <mergeCell ref="D98:W98"/>
    <mergeCell ref="B23:AL23"/>
    <mergeCell ref="X98:Z98"/>
    <mergeCell ref="D94:W94"/>
    <mergeCell ref="AA98:AC98"/>
    <mergeCell ref="AD98:AF98"/>
    <mergeCell ref="D97:W97"/>
    <mergeCell ref="AD97:AF97"/>
    <mergeCell ref="A96:C96"/>
    <mergeCell ref="A94:C94"/>
    <mergeCell ref="H37:P37"/>
    <mergeCell ref="B30:AL30"/>
    <mergeCell ref="AJ95:AL95"/>
    <mergeCell ref="AJ94:AL94"/>
    <mergeCell ref="AD94:AF94"/>
    <mergeCell ref="X95:Z95"/>
    <mergeCell ref="B24:AL24"/>
    <mergeCell ref="B29:AL29"/>
    <mergeCell ref="B27:AJ27"/>
    <mergeCell ref="J17:Q17"/>
    <mergeCell ref="B18:I18"/>
    <mergeCell ref="B16:I16"/>
    <mergeCell ref="B17:I17"/>
    <mergeCell ref="R17:Y17"/>
    <mergeCell ref="Z17:AE17"/>
    <mergeCell ref="B22:AL22"/>
    <mergeCell ref="B14:I14"/>
    <mergeCell ref="W5:AK5"/>
    <mergeCell ref="B11:AL11"/>
    <mergeCell ref="B10:AL10"/>
    <mergeCell ref="B13:I13"/>
    <mergeCell ref="B15:I15"/>
    <mergeCell ref="N9:S9"/>
    <mergeCell ref="L12:M12"/>
    <mergeCell ref="N12:Y12"/>
    <mergeCell ref="C12:K12"/>
    <mergeCell ref="AA95:AC95"/>
    <mergeCell ref="AG95:AI95"/>
    <mergeCell ref="AJ63:AL63"/>
    <mergeCell ref="D56:W56"/>
    <mergeCell ref="X63:Z63"/>
    <mergeCell ref="AJ56:AL56"/>
    <mergeCell ref="X56:Z56"/>
    <mergeCell ref="AA63:AC63"/>
    <mergeCell ref="AJ60:AL60"/>
    <mergeCell ref="AD60:AF60"/>
    <mergeCell ref="AG60:AI60"/>
    <mergeCell ref="X60:Z60"/>
    <mergeCell ref="X100:Z100"/>
    <mergeCell ref="A58:C58"/>
    <mergeCell ref="AA56:AC56"/>
    <mergeCell ref="D55:W55"/>
    <mergeCell ref="X58:Z58"/>
    <mergeCell ref="D58:W58"/>
    <mergeCell ref="D57:W57"/>
    <mergeCell ref="A55:C55"/>
    <mergeCell ref="A72:S72"/>
    <mergeCell ref="A70:AL70"/>
    <mergeCell ref="T53:Z53"/>
    <mergeCell ref="I49:AL49"/>
    <mergeCell ref="AF40:AL40"/>
    <mergeCell ref="H105:AL105"/>
    <mergeCell ref="AG102:AI102"/>
    <mergeCell ref="A104:G104"/>
    <mergeCell ref="AD101:AF101"/>
    <mergeCell ref="A67:G67"/>
    <mergeCell ref="A73:S73"/>
    <mergeCell ref="H67:AL67"/>
    <mergeCell ref="A66:G66"/>
    <mergeCell ref="U73:AE73"/>
    <mergeCell ref="AF73:AL73"/>
    <mergeCell ref="AG64:AI64"/>
    <mergeCell ref="H66:AL66"/>
    <mergeCell ref="A69:AL69"/>
    <mergeCell ref="A68:AM68"/>
    <mergeCell ref="AJ64:AL64"/>
    <mergeCell ref="AG55:AI55"/>
    <mergeCell ref="AJ55:AL55"/>
    <mergeCell ref="AA55:AC55"/>
    <mergeCell ref="I51:AL51"/>
    <mergeCell ref="AG101:AI101"/>
    <mergeCell ref="H104:AL104"/>
    <mergeCell ref="AD63:AF63"/>
    <mergeCell ref="AG63:AI63"/>
    <mergeCell ref="AG56:AI56"/>
    <mergeCell ref="AD64:AF64"/>
    <mergeCell ref="A63:C63"/>
    <mergeCell ref="D63:W63"/>
    <mergeCell ref="AG62:AI62"/>
    <mergeCell ref="X57:Z57"/>
    <mergeCell ref="A56:C56"/>
    <mergeCell ref="A62:C62"/>
    <mergeCell ref="D59:W59"/>
    <mergeCell ref="X59:Z59"/>
    <mergeCell ref="AA59:AC59"/>
    <mergeCell ref="AD59:AF59"/>
    <mergeCell ref="S87:Y87"/>
    <mergeCell ref="D96:W96"/>
    <mergeCell ref="R78:AL79"/>
    <mergeCell ref="R77:AL77"/>
    <mergeCell ref="R84:AM86"/>
    <mergeCell ref="D101:W101"/>
    <mergeCell ref="AJ101:AL101"/>
    <mergeCell ref="AG94:AI94"/>
    <mergeCell ref="R83:AL83"/>
    <mergeCell ref="W89:AB89"/>
    <mergeCell ref="A106:AL106"/>
    <mergeCell ref="A98:C98"/>
    <mergeCell ref="X96:Z96"/>
    <mergeCell ref="AA96:AC96"/>
    <mergeCell ref="AD95:AF95"/>
    <mergeCell ref="L89:T89"/>
    <mergeCell ref="AA101:AC101"/>
    <mergeCell ref="A93:C93"/>
    <mergeCell ref="AD93:AF93"/>
    <mergeCell ref="AA94:AC94"/>
    <mergeCell ref="R81:AL82"/>
    <mergeCell ref="D95:W95"/>
    <mergeCell ref="AJ96:AL96"/>
    <mergeCell ref="AA100:AC100"/>
    <mergeCell ref="AG93:AI93"/>
    <mergeCell ref="B89:K89"/>
    <mergeCell ref="A91:AL91"/>
    <mergeCell ref="AA93:AC93"/>
    <mergeCell ref="D93:W93"/>
    <mergeCell ref="X93:Z93"/>
    <mergeCell ref="E90:K90"/>
    <mergeCell ref="B90:C90"/>
    <mergeCell ref="N87:R87"/>
    <mergeCell ref="AD96:AF96"/>
    <mergeCell ref="A101:C101"/>
    <mergeCell ref="A95:C95"/>
    <mergeCell ref="D99:W99"/>
    <mergeCell ref="X97:Z97"/>
    <mergeCell ref="AA97:AC97"/>
    <mergeCell ref="X94:Z94"/>
    <mergeCell ref="AJ62:AL62"/>
    <mergeCell ref="AJ102:AL102"/>
    <mergeCell ref="AJ100:AL100"/>
    <mergeCell ref="AJ93:AL93"/>
    <mergeCell ref="AG96:AI96"/>
    <mergeCell ref="AD113:AL113"/>
    <mergeCell ref="AD100:AF100"/>
    <mergeCell ref="AJ97:AL97"/>
    <mergeCell ref="A103:AL103"/>
    <mergeCell ref="AD102:AF102"/>
    <mergeCell ref="A156:AM156"/>
    <mergeCell ref="V113:AC113"/>
    <mergeCell ref="A107:F107"/>
    <mergeCell ref="X101:Z101"/>
    <mergeCell ref="AF41:AK41"/>
    <mergeCell ref="Q36:AL36"/>
    <mergeCell ref="A99:C99"/>
    <mergeCell ref="AD99:AF99"/>
    <mergeCell ref="A97:C97"/>
    <mergeCell ref="A59:C59"/>
    <mergeCell ref="B31:AL31"/>
    <mergeCell ref="AA57:AC57"/>
    <mergeCell ref="AD57:AF57"/>
    <mergeCell ref="AG59:AI59"/>
    <mergeCell ref="AJ59:AL59"/>
    <mergeCell ref="H34:P34"/>
    <mergeCell ref="H36:P36"/>
    <mergeCell ref="Q34:AL34"/>
    <mergeCell ref="AJ57:AL57"/>
    <mergeCell ref="AD56:AF56"/>
    <mergeCell ref="AA61:AC61"/>
    <mergeCell ref="AG61:AI61"/>
    <mergeCell ref="AD61:AF61"/>
    <mergeCell ref="B26:AL26"/>
    <mergeCell ref="B19:I19"/>
    <mergeCell ref="B20:I20"/>
    <mergeCell ref="B32:AJ32"/>
    <mergeCell ref="B21:I21"/>
    <mergeCell ref="B25:AL25"/>
    <mergeCell ref="B28:AL28"/>
    <mergeCell ref="AJ58:AL58"/>
    <mergeCell ref="AG57:AI57"/>
    <mergeCell ref="X99:Z99"/>
    <mergeCell ref="AA99:AC99"/>
    <mergeCell ref="AJ98:AL98"/>
    <mergeCell ref="AA60:AC60"/>
    <mergeCell ref="AA58:AC58"/>
    <mergeCell ref="AG58:AI58"/>
    <mergeCell ref="AD58:AF58"/>
    <mergeCell ref="X61:Z61"/>
    <mergeCell ref="B34:G34"/>
    <mergeCell ref="B36:G36"/>
    <mergeCell ref="A57:C57"/>
    <mergeCell ref="P107:AG107"/>
    <mergeCell ref="AH107:AL107"/>
    <mergeCell ref="AG99:AI99"/>
    <mergeCell ref="AJ99:AL99"/>
    <mergeCell ref="AG97:AI97"/>
    <mergeCell ref="AJ61:AL61"/>
    <mergeCell ref="AG98:AI98"/>
  </mergeCells>
  <dataValidations count="5">
    <dataValidation type="list" allowBlank="1" showInputMessage="1" showErrorMessage="1" sqref="BA51">
      <formula1>Лист1!#REF!</formula1>
    </dataValidation>
    <dataValidation type="list" allowBlank="1" showInputMessage="1" showErrorMessage="1" sqref="B14:I21">
      <formula1>$BA$32:$BA$36</formula1>
    </dataValidation>
    <dataValidation type="list" allowBlank="1" showInputMessage="1" showErrorMessage="1" sqref="Z14:AE21">
      <formula1>$BA$39:$BA$40</formula1>
    </dataValidation>
    <dataValidation type="list" allowBlank="1" showInputMessage="1" showErrorMessage="1" sqref="W6:AL6">
      <formula1>$BA$1:$BA$26</formula1>
    </dataValidation>
    <dataValidation type="list" allowBlank="1" showInputMessage="1" showErrorMessage="1" sqref="A56:C63">
      <formula1>$BA$68:$BA$77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7" r:id="rId4"/>
  <rowBreaks count="3" manualBreakCount="3">
    <brk id="37" max="255" man="1"/>
    <brk id="75" max="38" man="1"/>
    <brk id="155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132378.06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Сто тридцать две тысячи триста семьдесят восемь рублей 06 копеек</v>
      </c>
    </row>
    <row r="19" spans="2:3" ht="12.75">
      <c r="B19" s="7">
        <f ca="1">ROUND((RAND()*10000000),2)</f>
        <v>7837170.81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восемьсот тридцать семь тысяч сто семьдесят рублей 81 копейка</v>
      </c>
    </row>
    <row r="20" spans="2:3" ht="12.75">
      <c r="B20" s="7">
        <f ca="1">ROUND((RAND()*100000000),2)</f>
        <v>64495407.11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четыре миллиона четыреста девяносто пять тысяч четыреста семь рублей 11 копеек</v>
      </c>
    </row>
    <row r="21" spans="2:3" ht="12.75">
      <c r="B21" s="7">
        <f ca="1">ROUND((RAND()*1000000000),2)</f>
        <v>347124922.88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сорок семь миллионов сто двадцать четыре тысячи девятьсот двадцать два рубля 88 копеек</v>
      </c>
    </row>
    <row r="22" spans="2:3" ht="12.75">
      <c r="B22" s="7">
        <f ca="1">ROUND((RAND()*1000000000000),2)</f>
        <v>584958049760.67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восемьдесят четыре миллиарда девятьсот пятьдесят восемь миллионов сорок девять тысяч семьсот шестьдесят рублей 67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2024-02-05T09:56:05Z</cp:lastPrinted>
  <dcterms:created xsi:type="dcterms:W3CDTF">2021-04-16T08:52:42Z</dcterms:created>
  <dcterms:modified xsi:type="dcterms:W3CDTF">2024-02-06T06:21:26Z</dcterms:modified>
  <cp:category/>
  <cp:version/>
  <cp:contentType/>
  <cp:contentStatus/>
</cp:coreProperties>
</file>