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10" windowWidth="14205" windowHeight="9285" activeTab="0"/>
  </bookViews>
  <sheets>
    <sheet name="Лист1" sheetId="1" r:id="rId1"/>
    <sheet name="Формула 2" sheetId="2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ИСТОЧНИК">#REF!</definedName>
    <definedName name="мил">{0,"овz";1,"z";2,"аz";5,"овz"}</definedName>
    <definedName name="_xlnm.Print_Area" localSheetId="0">'Лист1'!$A$3:$AM$152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Aliabeva</author>
    <author>kalugina</author>
  </authors>
  <commentList>
    <comment ref="W6" authorId="0">
      <text>
        <r>
          <rPr>
            <sz val="9"/>
            <rFont val="Tahoma"/>
            <family val="2"/>
          </rPr>
          <t xml:space="preserve">
ВЫБРАТЬ ИЗ СПИСКА УПРАВЛЕНИЕ ПО МЕСТУ НАЗНАЧЕНИЯ
</t>
        </r>
      </text>
    </comment>
    <comment ref="B39" authorId="0">
      <text>
        <r>
          <rPr>
            <sz val="9"/>
            <rFont val="Tahoma"/>
            <family val="2"/>
          </rPr>
          <t xml:space="preserve">
ДАННЫЕ АВТОМАТИЧЕСКИ ПОПАДАЮТ В ПРОТОКОЛ; СЧЕТ И АКТ
ДО ПЕЧАТИ ОТРЕГУЛИРОВАТЬ ВЫСОТУ СТРОКИ ДЛЯ ПОЛНОГО ОТОБРАЖЕНИЯ ТЕКСТА;
ЧТОБЫ ЗАПИСЬ В ДАННОМ ПОЛЕ ПОШЛА С НОВОЙ СТРОКИ НАЖМИТЕ ALT+ENTER
</t>
        </r>
      </text>
    </comment>
    <comment ref="B41" authorId="0">
      <text>
        <r>
          <rPr>
            <sz val="9"/>
            <rFont val="Tahoma"/>
            <family val="2"/>
          </rPr>
          <t xml:space="preserve">
ДАННЫЕ АВТОМАТИЧЕСКИ ПОПАДАЮТ В ПРОТОКОЛ; СЧЕТ И АКТ
ДО ПЕЧАТИ ОТРЕГУЛИРОВАТЬ ВЫСОТУ СТРОКИ ДЛЯ ПОЛНОГО ОТОБРАЖЕНИЯ ТЕКСТА;
ЧТОБЫ ЗАПИСЬ В ДАННОМ ПОЛЕ ПОШЛА С НОВОЙ СТРОКИ НАЖМИТЕ ALT+ENTER
</t>
        </r>
      </text>
    </comment>
    <comment ref="AG76" authorId="0">
      <text>
        <r>
          <rPr>
            <sz val="9"/>
            <rFont val="Tahoma"/>
            <family val="2"/>
          </rPr>
          <t xml:space="preserve">
ЗАПОЛНЯЕТСЯ ГОСПРОМНАДЗОРОМ
УКАЗАТЬ КОЛИЧЕСТВО ЧАСОВ
</t>
        </r>
      </text>
    </comment>
    <comment ref="Q12" authorId="1">
      <text>
        <r>
          <rPr>
            <sz val="8"/>
            <rFont val="Tahoma"/>
            <family val="2"/>
          </rPr>
          <t xml:space="preserve">
ВВЕСТИ НОМЕР ДОЛГОСРОЧНОГО ДОГОВОРА</t>
        </r>
      </text>
    </comment>
    <comment ref="AB12" authorId="1">
      <text>
        <r>
          <rPr>
            <sz val="8"/>
            <rFont val="Tahoma"/>
            <family val="2"/>
          </rPr>
          <t>ВВЕСТИ ДАТУ ДОЛГОСРОЧНОГО ДОГОВОРА</t>
        </r>
      </text>
    </comment>
    <comment ref="A62" authorId="0">
      <text>
        <r>
          <rPr>
            <sz val="9"/>
            <rFont val="Tahoma"/>
            <family val="2"/>
          </rPr>
          <t xml:space="preserve">
ДАННЫЕ АВТОМАТИЧЕСКИ ПОПАДАЮТ В СЧЕТ И АКТ
</t>
        </r>
      </text>
    </comment>
    <comment ref="V82" authorId="0">
      <text>
        <r>
          <rPr>
            <sz val="9"/>
            <rFont val="Tahoma"/>
            <family val="2"/>
          </rPr>
          <t xml:space="preserve">
ДАННЫЕ АВТОМАТИЧЕСКИ ПОПАДАЮТ В СЧЕТ И АКТ
</t>
        </r>
      </text>
    </comment>
    <comment ref="AD84" authorId="0">
      <text>
        <r>
          <rPr>
            <sz val="9"/>
            <rFont val="Tahoma"/>
            <family val="2"/>
          </rPr>
          <t xml:space="preserve">
ДАННЫЕ АВТОМАТИЧЕСКИ ПОПАДАЮТ В СЧЕТ И АКТ</t>
        </r>
      </text>
    </comment>
    <comment ref="AF88" authorId="0">
      <text>
        <r>
          <rPr>
            <sz val="9"/>
            <rFont val="Tahoma"/>
            <family val="2"/>
          </rPr>
          <t xml:space="preserve">ЗАПОЛНЯЕТСЯ ГОСПРОМНАДЗОРОМ
</t>
        </r>
      </text>
    </comment>
    <comment ref="AF89" authorId="0">
      <text>
        <r>
          <rPr>
            <sz val="9"/>
            <rFont val="Tahoma"/>
            <family val="2"/>
          </rPr>
          <t>ЗАПОЛНЯЕТСЯ ГОСПРОМНАДЗОРОМ</t>
        </r>
      </text>
    </comment>
    <comment ref="K70" authorId="0">
      <text>
        <r>
          <rPr>
            <sz val="9"/>
            <rFont val="Tahoma"/>
            <family val="2"/>
          </rPr>
          <t xml:space="preserve">ЗАПОЛНЯЕТСЯ ГОСПРОМНАДЗОРОМ
</t>
        </r>
      </text>
    </comment>
    <comment ref="U70" authorId="0">
      <text>
        <r>
          <rPr>
            <sz val="9"/>
            <rFont val="Tahoma"/>
            <family val="2"/>
          </rPr>
          <t xml:space="preserve">ЗАПОЛНЯЕТСЯ ГОСПРОМНАДЗОРОМ
</t>
        </r>
      </text>
    </comment>
    <comment ref="C15" authorId="0">
      <text>
        <r>
          <rPr>
            <sz val="9"/>
            <rFont val="Tahoma"/>
            <family val="2"/>
          </rPr>
          <t xml:space="preserve">
ВНЕСТИ ДАННЫЕ СОГЛАСНО  СВИДЕТЕЛЬСТВУ О РЕГИСТРАЦИИ;
ДО ПЕЧАТИ ОТРЕГУЛИРОВАТЬ ВЫСОТУ СТРОКИ ДЛЯ ПОЛНОГО ОТОБРАЖЕНИЯ ТЕКСТА;
ЛИШНИЕ СТРОКИ СКРЫТЬ.</t>
        </r>
      </text>
    </comment>
    <comment ref="Z15" authorId="0">
      <text>
        <r>
          <rPr>
            <sz val="9"/>
            <rFont val="Tahoma"/>
            <family val="2"/>
          </rPr>
          <t xml:space="preserve">
ПОСЛЕ ЩЕЛЧКА ПО ЯЧЕЙКЕ ВЫБРАТЬ ИЗ СПИСКА СОГЛАСНО СВИДЕТЕЛЬСТВУ О РЕГИСТРАЦИИ
</t>
        </r>
      </text>
    </comment>
    <comment ref="R31" authorId="0">
      <text>
        <r>
          <rPr>
            <sz val="9"/>
            <rFont val="Tahoma"/>
            <family val="2"/>
          </rPr>
          <t xml:space="preserve">УКАЗАТЬ НОМЕР СВИДЕТЕЛЬСТВА
</t>
        </r>
      </text>
    </comment>
    <comment ref="AF31" authorId="0">
      <text>
        <r>
          <rPr>
            <sz val="9"/>
            <rFont val="Tahoma"/>
            <family val="2"/>
          </rPr>
          <t xml:space="preserve">УКАЗАТЬ ДАТУ 
</t>
        </r>
      </text>
    </comment>
    <comment ref="AF45" authorId="0">
      <text>
        <r>
          <rPr>
            <sz val="9"/>
            <rFont val="Tahoma"/>
            <family val="2"/>
          </rPr>
          <t xml:space="preserve">
УКАЗАТЬ ПРАВИЛЬНОЕ КОЛИЧЕСТВО ;
НЕ ЗАБЫТЬ ПРИСЛАТЬ ДОКУМЕНТ
</t>
        </r>
      </text>
    </comment>
    <comment ref="AF47" authorId="0">
      <text>
        <r>
          <rPr>
            <sz val="9"/>
            <rFont val="Tahoma"/>
            <family val="2"/>
          </rPr>
          <t xml:space="preserve">
УКАЗАТЬ ПРАВИЛЬНОЕ КОЛИЧЕСТВО;
НЕ ЗАБЫТЬ ПРИСЛАТЬ ДОКУМЕНТ</t>
        </r>
        <r>
          <rPr>
            <b/>
            <sz val="9"/>
            <rFont val="Tahoma"/>
            <family val="2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<sst xmlns="http://schemas.openxmlformats.org/spreadsheetml/2006/main" count="368" uniqueCount="258">
  <si>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</si>
  <si>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</si>
  <si>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</si>
  <si>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</si>
  <si>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</si>
  <si>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г.</t>
  </si>
  <si>
    <t>от</t>
  </si>
  <si>
    <t>Наименование услуг (работ)</t>
  </si>
  <si>
    <t>ИТОГО:</t>
  </si>
  <si>
    <t>ВСЕГО:</t>
  </si>
  <si>
    <t>(подпись)</t>
  </si>
  <si>
    <t>М.П.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</si>
  <si>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</si>
  <si>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</si>
  <si>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</si>
  <si>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</si>
  <si>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</si>
  <si>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ПЛАТЕЛЬЩИК:</t>
  </si>
  <si>
    <t>Ставка НДС 20%:</t>
  </si>
  <si>
    <t>№</t>
  </si>
  <si>
    <t>После проведения оплаты "Заказчик" предоставляет "Исполнителю" копию платежного поручения.</t>
  </si>
  <si>
    <t>СЧЕТ-ФАКТУРА №</t>
  </si>
  <si>
    <t>г.Минск</t>
  </si>
  <si>
    <t>именуемое в дальнейшем Заказчик, в лице</t>
  </si>
  <si>
    <t>(Ф.И.О.)</t>
  </si>
  <si>
    <t>Юридический адрес:</t>
  </si>
  <si>
    <t xml:space="preserve">действующего на основании </t>
  </si>
  <si>
    <t>Банковские реквизиты:</t>
  </si>
  <si>
    <t xml:space="preserve">                                                (наименование юридического лица, фамилия, собственное имя, отчество (если таковое имеется) индивидуального предпринимателя)</t>
  </si>
  <si>
    <t xml:space="preserve">                                                        (должность, фамилия, собственное имя, отчество (если таковое имеется)</t>
  </si>
  <si>
    <t xml:space="preserve">   (документ,  подтверждающий полномочия)</t>
  </si>
  <si>
    <r>
      <rPr>
        <b/>
        <sz val="11"/>
        <color indexed="8"/>
        <rFont val="Times New Roman"/>
        <family val="1"/>
      </rPr>
      <t>ИСПОЛНИТЕЛЬ:</t>
    </r>
    <r>
      <rPr>
        <sz val="11"/>
        <color indexed="8"/>
        <rFont val="Times New Roman"/>
        <family val="1"/>
      </rPr>
      <t xml:space="preserve">
Госпромнадзор
220108, г. Минск, ул. Казинца, 86/1
p/с: BY61AKBB36429000032530000000
БИК: AKBBBY2X
ЦБУ № 527 ОАО "АСБ Беларусбанк"
УНП 100061974 ОКПО 00015482</t>
    </r>
  </si>
  <si>
    <t>Счет-фактура выписана на основании договора от</t>
  </si>
  <si>
    <t>Основанием, подтверждающим оказание платных услуг, является акт сдачи-приемки оказанных услуг.</t>
  </si>
  <si>
    <t>Произвести оплату в соответствии с условиями договора.</t>
  </si>
  <si>
    <t>по договору №</t>
  </si>
  <si>
    <t>на сумму:</t>
  </si>
  <si>
    <t>Стоимость без НДС, бел.руб</t>
  </si>
  <si>
    <t>НДС, бел.руб.</t>
  </si>
  <si>
    <t>Стоимость с НДС, бел.руб.</t>
  </si>
  <si>
    <t>Настоящий акт составлен о том, что: 
ИСПОЛНИТЕЛЬ оказал услуги(у)</t>
  </si>
  <si>
    <t>ЗАКАЗЧИК принял услуги(у)</t>
  </si>
  <si>
    <t>Услуги(у) оказал:</t>
  </si>
  <si>
    <t>(должность)</t>
  </si>
  <si>
    <t>заявление</t>
  </si>
  <si>
    <t>Предоплату гарантируем.</t>
  </si>
  <si>
    <t xml:space="preserve">Руководитель </t>
  </si>
  <si>
    <t>Гл. бухгалтер</t>
  </si>
  <si>
    <t>управления Госпромнадзора</t>
  </si>
  <si>
    <t>Минского городского</t>
  </si>
  <si>
    <t>(ФИО, должность, телефон)</t>
  </si>
  <si>
    <t>Банковские реквизиты юридического лица:</t>
  </si>
  <si>
    <t>Юридический адрес, телефон, факс, электронная почта:</t>
  </si>
  <si>
    <t>Начальнику</t>
  </si>
  <si>
    <t>Для взаимодействия по договору назначен:</t>
  </si>
  <si>
    <t>Заказчик к качеству оказанных(ой) услуг(и) претензий не имеет.</t>
  </si>
  <si>
    <t xml:space="preserve">Поле для внесения дополнительных сведений  вместо данного текста (или скрыть строку) </t>
  </si>
  <si>
    <t xml:space="preserve">   Департамент по надзору за безопасным ведением работ в промышленности Министерства по чрезвычайным ситуациям Республики Беларусь (Госпромнадзор), именуемый в дальнейшем Исполнитель, в лице</t>
  </si>
  <si>
    <t xml:space="preserve">действующего на основании доверенности от </t>
  </si>
  <si>
    <t>с одной стороны, и</t>
  </si>
  <si>
    <t>ПРОТОКОЛ</t>
  </si>
  <si>
    <t xml:space="preserve">согласования цены </t>
  </si>
  <si>
    <t xml:space="preserve">к договору от </t>
  </si>
  <si>
    <t>согласно заявлению от</t>
  </si>
  <si>
    <t>в сумме:</t>
  </si>
  <si>
    <t>в том числе НДС (20%)-</t>
  </si>
  <si>
    <t>п/п №</t>
  </si>
  <si>
    <t>Единицы измерения</t>
  </si>
  <si>
    <t>Сумма</t>
  </si>
  <si>
    <t>Стоимость одного нормо-часа</t>
  </si>
  <si>
    <t>бел.руб.</t>
  </si>
  <si>
    <t>Трудоемкость</t>
  </si>
  <si>
    <t>чел.-час.</t>
  </si>
  <si>
    <t>Итого с учетом округления:</t>
  </si>
  <si>
    <t>НДС</t>
  </si>
  <si>
    <t xml:space="preserve">Сумма с НДС
</t>
  </si>
  <si>
    <t xml:space="preserve">Настоящий протокол является неотъемлемой частью договора. </t>
  </si>
  <si>
    <t>Трудоемкость
чел.-час.</t>
  </si>
  <si>
    <t>Стоимость одного нормо-часа
бел.руб</t>
  </si>
  <si>
    <r>
      <rPr>
        <b/>
        <sz val="11"/>
        <color indexed="8"/>
        <rFont val="Times New Roman"/>
        <family val="1"/>
      </rPr>
      <t>ИСПОЛНИТЕЛЬ:</t>
    </r>
    <r>
      <rPr>
        <sz val="11"/>
        <color indexed="8"/>
        <rFont val="Times New Roman"/>
        <family val="1"/>
      </rPr>
      <t xml:space="preserve">
</t>
    </r>
  </si>
  <si>
    <t xml:space="preserve"> №</t>
  </si>
  <si>
    <t>1</t>
  </si>
  <si>
    <t>2</t>
  </si>
  <si>
    <t>3</t>
  </si>
  <si>
    <t>4</t>
  </si>
  <si>
    <t>5</t>
  </si>
  <si>
    <t>6</t>
  </si>
  <si>
    <t>7</t>
  </si>
  <si>
    <t>Брестского областного</t>
  </si>
  <si>
    <t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t>
  </si>
  <si>
    <t xml:space="preserve">начальника Брестского областного управления Госпромнадзора Калишука Игоря Геннадьевича, </t>
  </si>
  <si>
    <t>Начальник Брестского областного 
управления Госпромнадзора
___________________________ И.Г.Калишук</t>
  </si>
  <si>
    <t>г.Брест</t>
  </si>
  <si>
    <t xml:space="preserve">Брестского областного </t>
  </si>
  <si>
    <t>заместителя начальника управления - начальника отдела надзора Брестского областного управления Госпромнадзора Старинского Сергея Анатольевича,</t>
  </si>
  <si>
    <t>Заместитель начальника управления - начальник 
отдела надзора Брестского областного 
управления Госпромнадзора
___________________________ С.А.Старинский</t>
  </si>
  <si>
    <t xml:space="preserve">Брестского областного  </t>
  </si>
  <si>
    <t>заместителя начальника управления - начальника отдела экспертизы Брестского областного управления Госпромнадзора Рябушева Кирилла Вячеславовича,</t>
  </si>
  <si>
    <t>Заместитель начальника управления - начальник 
отдела экспертизы Брестского областного 
управления Госпромнадзора
___________________________К.В.Рябушев</t>
  </si>
  <si>
    <t>Витебского областного</t>
  </si>
  <si>
    <t>Витебское областное управление Госпромнадзора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ОКПО 000154822002</t>
  </si>
  <si>
    <t>начальника Витебского областного управления Госпромнадзора Чекана Василия Ивановича,</t>
  </si>
  <si>
    <t>Начальник Витебского областного 
управления Госпромнадзора
___________________________ В.И.Чекан</t>
  </si>
  <si>
    <t>г.Витебск</t>
  </si>
  <si>
    <t xml:space="preserve">Витебского областного </t>
  </si>
  <si>
    <t>заместителя начальника управления - начальника отдела надзора Витебского областного управления Госпромнадзора Лойко Валерия Николаевича,</t>
  </si>
  <si>
    <t xml:space="preserve">Заместитель начальника управления - начальник 
отдела надзора Витебского областного 
управления Госпромнадзора
___________________________В.Н.Лойко </t>
  </si>
  <si>
    <t xml:space="preserve">Витебского областного  </t>
  </si>
  <si>
    <t>заместителя начальника управления - начальника отдела экспертизы Витебского областного управления Госпромнадзора Пуко Сергея Антоновича,</t>
  </si>
  <si>
    <t>Заместитель начальника управления - начальник 
отдела экспертизы  Витебского областного 
управления Госпромнадзора
___________________________С.А.Пуко</t>
  </si>
  <si>
    <t xml:space="preserve">Витебского областного    </t>
  </si>
  <si>
    <t>начальника Новополоцкого межрайонного отдела Витебского областного управления Госпромнадзора Храповицкого Александра Анатольевича,</t>
  </si>
  <si>
    <t>Начальник Новополоцкого межрайонного отдела 
Витебского областного управления Госпромнадзора
___________________________А.А.Храповицкий</t>
  </si>
  <si>
    <t>г.Новополоцк</t>
  </si>
  <si>
    <t xml:space="preserve">Витебского областного     </t>
  </si>
  <si>
    <t>заместителя начальника Новополоцкого межрайонного отдела Витебского областного управления Госпромнадзора Шепетюка Александра Ивановича,</t>
  </si>
  <si>
    <t>Заместитель начальника Новополоцкого 
межрайонного отдела Витебского 
областного управления Госпромнадзора
___________________________А.И.Шепетюк</t>
  </si>
  <si>
    <t>Гомельского областного</t>
  </si>
  <si>
    <t>Гомельское областное управление 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ОКПО 00015482</t>
  </si>
  <si>
    <t>заместителя начальника управления - начальника отдела надзора  Гомельского областного управления Госпромнадзора Кузьменкова Александра Петровича,</t>
  </si>
  <si>
    <t>г.Гомель</t>
  </si>
  <si>
    <t xml:space="preserve">Гомельского областного </t>
  </si>
  <si>
    <t>заместителя начальника управления - начальника отдела экспертизы Гомельского областного управления Госпромнадзора Караткевича Александра Александровича,</t>
  </si>
  <si>
    <t xml:space="preserve">Гомельского областного  </t>
  </si>
  <si>
    <t>начальника Гомельского областного управления Госпромнадзора Дайнеко Михаила Михайловича,</t>
  </si>
  <si>
    <t xml:space="preserve">Начальник Гомельского областного 
управления Госпромнадзора
___________________________ М.М.Дайнеко
</t>
  </si>
  <si>
    <t xml:space="preserve">Гомельского областного    </t>
  </si>
  <si>
    <t>заместителя начальника Мозырского межрайонного отдела Гомельского областного управления Госпромнадзора Воробьёва Александра Николаевича,</t>
  </si>
  <si>
    <t xml:space="preserve">Заместитель начальника Мозырского 
межрайонного отдела Гомельского 
областного управления Госпромнадзора
___________________________ А.Н.Воробьёв
</t>
  </si>
  <si>
    <t>г.Мозырь</t>
  </si>
  <si>
    <t xml:space="preserve">Гомельского областного     </t>
  </si>
  <si>
    <t>начальника Мозырского межрайонного отдела Гомельского областного управления Госпромнадзора Байнова Игоря Сергеевича,</t>
  </si>
  <si>
    <t xml:space="preserve">Начальник Мозырского межрайонного 
отдела Гомельского областного 
управления Госпромнадзора 
___________________________И.С.Байнов
</t>
  </si>
  <si>
    <t>Гродненского областного</t>
  </si>
  <si>
    <t>Гродненское областное управление Госпромнадзора
Юридический адрес:
230029, г.Гродно, ул.Горького, 49  
Банковские реквизиты:
р/с BY31AKBB36429050058554000000
в Гродненском областном управлении 
№ 400 «АСБ Беларусбанка»,
г. Гродно, ул. Новооктябрьская,5
УНП 500279746 БИК AKBBBY2Х</t>
  </si>
  <si>
    <t>начальника Гродненского областного управления Госпромнадзора Бортника Василия Петровича,</t>
  </si>
  <si>
    <t>Начальник Гродненского областного 
управления Госпромнадзора
___________________________ А.П.Бортник</t>
  </si>
  <si>
    <t xml:space="preserve">г.Гродно </t>
  </si>
  <si>
    <t xml:space="preserve">Гродненского областного  </t>
  </si>
  <si>
    <t>заместителя начальника управления - начальника отдела надзора Гродненского областного управления Госпромнадзора Масюкевича Александра Мечиславовича,</t>
  </si>
  <si>
    <t>Заместитель начальника управления - начальник 
отдела надзора Гродненского областного 
управления Госпромнадзора
___________________________А.М.Масюкевич</t>
  </si>
  <si>
    <t xml:space="preserve">Гродненского областного   </t>
  </si>
  <si>
    <t>заместителя начальника управления - начальника отдела экспертизы Гродненского областного управления Госпромнадзора Галицкого Александра Владимировича,</t>
  </si>
  <si>
    <t>Заместитель начальника управления - начальник 
отдела экспертизы  Гродненского областного 
управления Госпромнадзора
___________________________А.В.Галицкий</t>
  </si>
  <si>
    <t>Минское городское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</si>
  <si>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>заместителя начальника управления - начальника отдела экспертизы Минского городского управления Госпромнадзора Федотова Сергея Анатольевича,</t>
  </si>
  <si>
    <t>Заместитель начальника управления - начальник 
отдела экспертизы  Минского городского 
управления Госпромнадзора
___________________________С.А.Федотов</t>
  </si>
  <si>
    <t xml:space="preserve">Минского городского  </t>
  </si>
  <si>
    <t>начальника отдела технической диагностики Минского городского управления Госпромнадзора Чижика Дмитрия Сергеевича,</t>
  </si>
  <si>
    <t>Начальник отдела технической 
диагностики Минского городского 
управления Госпромнадзора
___________________________Д.С.Чижик</t>
  </si>
  <si>
    <t xml:space="preserve">Минского городского   </t>
  </si>
  <si>
    <t>Минского областного</t>
  </si>
  <si>
    <t>Минское областное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</si>
  <si>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>заместителя начальника управления - начальника отдела надзора Минского областного управления Госпромнадзора Юркевича Владимира Михайловича,</t>
  </si>
  <si>
    <t xml:space="preserve">Заместитель начальника управления - начальник 
отдела надзора Минского областного 
управления Госпромнадзора
___________________________В.М.Юркевич </t>
  </si>
  <si>
    <t xml:space="preserve">Минского областного  </t>
  </si>
  <si>
    <t>заместителя начальника управления - начальника отдела экспертизы Минского областного управления Госпромнадзора Гарбарца Владимира Викторовича,</t>
  </si>
  <si>
    <t>Заместитель начальника управления - начальник 
отдела экспертизы  Минского областного 
управления Госпромнадзора
___________________________В.В.Гарбарец</t>
  </si>
  <si>
    <t>Могилевского областного</t>
  </si>
  <si>
    <t>Могилевское областное управление Госпромнадзора
Юридический адрес:
220108, г.Минск, ул.Казинца, д. 86, корп. 1
Банковские реквизиты:
р/с BY46АКВВ36429000001500000000
в МОУ №700 ОАО "Беларусбанк"
БИК АКВВ BY2Х УНП 700630521</t>
  </si>
  <si>
    <t>начальника Могилевского областного управления Госпромнадзора Петручени Александра Викторовича,</t>
  </si>
  <si>
    <t>Начальник Могилевского областного 
управления Госпромнадзора
___________________________ А.В.Петрученя</t>
  </si>
  <si>
    <t>г.Могилев</t>
  </si>
  <si>
    <t xml:space="preserve">Могилевского областного  </t>
  </si>
  <si>
    <t>заместителя начальника управления - начальника отдела надзора Могилевского областного управления Госпромнадзора Шулейко Андрея Ромуальдовича,</t>
  </si>
  <si>
    <t>Заместитель начальника управления - начальник 
отдела надзора Могилевского областного 
управления Госпромнадзора
___________________________ А.Р.Шулейко</t>
  </si>
  <si>
    <t xml:space="preserve">Могилевского областного   </t>
  </si>
  <si>
    <t>заместителя начальника управления - начальника отдела экспертизы Могилевского областного управления Госпромнадзора Даниленко Евгения Валентиновича,</t>
  </si>
  <si>
    <t>Заместитель начальника управления - начальник 
отдела экспертизы Могилевского областного 
управления Госпромнадзора
___________________________ Е.В.Даниленко</t>
  </si>
  <si>
    <t xml:space="preserve">Могилевского областного    </t>
  </si>
  <si>
    <t>Могилевское областное управление 
Департамента по надзору за безопасным 
ведением работ в промышленности 
Министерства по чрезвычайным 
ситуациям Республики Беларусь 
Юридический адрес:
212003, г.Могилев, ул.Челюскинцев, 115 
Банковские реквизиты:
р/с BY46 АКВВ 3642 9000 0015 0000 0000
в МОУ № 700 ОАО "АСБ Беларусбанк"
БИК АКВВBY2Х  УНП 700630521</t>
  </si>
  <si>
    <t>Могилевское областное управление Госпромнадзора
Юридический адрес:
220108, г.Минск, ул.Казинца, д. 86, корп. 1
Банковские реквизиты:
р/с BY46 АКВВ 3642 9000 0015 0000 0000
в МОУ №700 ОАО "АСБ Беларусбанк"
БИК АКВВBY2Х УНП 700630521</t>
  </si>
  <si>
    <t>начальника Бобруйского межрайонного отдела Могилевского областного управления Госпромнадзора Мицули Ивана Ивановича,</t>
  </si>
  <si>
    <t>Начальник Бобруйского межрайонного 
отдела Могилевского областного 
управления Госпромнадзора
___________________________ И.И.Мицуля</t>
  </si>
  <si>
    <t>г.Бобруйск</t>
  </si>
  <si>
    <t xml:space="preserve">Могилевского областного     </t>
  </si>
  <si>
    <t>заместителя начальника Бобруйского межрайонного отдела Могилевского областного управления Госпромнадзора Дроздовой Натальи Валерьевны,</t>
  </si>
  <si>
    <t>Заместитель начальника Бобруйского 
межрайонного отдела Могилевского областного 
управления Госпромнадзора
___________________________ Н.В.Дроздова</t>
  </si>
  <si>
    <t>по долгосрочному договору №</t>
  </si>
  <si>
    <t>Брестского областного управления Госпромнадзора МЧС Республики Беларусь</t>
  </si>
  <si>
    <t>Витебского областного управления Госпромнадзора МЧС Республики Беларусь</t>
  </si>
  <si>
    <t>Новополоцкого межрайонного отдела Витебского областного управления Госпромнадзора МЧС Республики Беларусь</t>
  </si>
  <si>
    <t>Гомельского областного управления Госпромнадзора МЧС Республики Беларусь</t>
  </si>
  <si>
    <t>Мозырского межрайонного отдела Гомельского областного управления Госпромнадзора МЧС Республики Беларусь</t>
  </si>
  <si>
    <t>Гродненского областного управления Госпромнадзора МЧС Республики Беларусь</t>
  </si>
  <si>
    <t>Минского городского управления Госпромнадзора МЧС Республики Беларусь</t>
  </si>
  <si>
    <t>Минского областного управления Госпромнадзора МЧС Республики Беларусь</t>
  </si>
  <si>
    <t>Могилевского областного управления Госпромнадзора МЧС Республики Беларусь</t>
  </si>
  <si>
    <t>Бобруйского межрайонного отдела Могилевского областного управления Госпромнадзора МЧС Республики Беларусь</t>
  </si>
  <si>
    <t>согласно  СВИДЕТЕЛЬСТВУ №</t>
  </si>
  <si>
    <t>выданному</t>
  </si>
  <si>
    <t>о регистрации опасного производственного объекта и карте учета опасного производственного объекта (прилагаются).</t>
  </si>
  <si>
    <t>№п/п</t>
  </si>
  <si>
    <t>Наименование опасного производственого объекта</t>
  </si>
  <si>
    <t>Тип опасности</t>
  </si>
  <si>
    <t>Адрес опасного производственного объекта</t>
  </si>
  <si>
    <t>Приложение:</t>
  </si>
  <si>
    <t xml:space="preserve">Свидетельство о регистрации опасного  </t>
  </si>
  <si>
    <t>производственного объекта на</t>
  </si>
  <si>
    <t>1 л. в 1 экз.</t>
  </si>
  <si>
    <t>Карта учета опасного производственного</t>
  </si>
  <si>
    <t xml:space="preserve"> объекта на</t>
  </si>
  <si>
    <t>Проведение экспертизы промышленной безопасности в отношении опасных производственных объектов</t>
  </si>
  <si>
    <t xml:space="preserve">Проведение экспертизы промышленной безопасности в отношении опасных производственных объектов
</t>
  </si>
  <si>
    <t xml:space="preserve">I </t>
  </si>
  <si>
    <t xml:space="preserve">II </t>
  </si>
  <si>
    <t xml:space="preserve">III </t>
  </si>
  <si>
    <t>с  другой стороны, далее именуемые Сторонами, удостоверяем, что Сторонами достигнуто соглашение о стоимости оказываемой услуги по проведению экспертизы промышленной безопасности в отношении опасных производственных объектов</t>
  </si>
  <si>
    <t>ПРОЧИТАТЬ ДО ЗАПОЛНЕНИЯ
      Для автоматизации рассчета суммы и автозаполнения данных файл создан в программе Excel. Файл содержит: заявление, счет-фактуру, акт выполненых работ, протокол согласования цены. Заполнению Заказчиком подлежат зеленые поля в заявлении и протоколе согласования цены. Необходимые данные внесенные в заявление автоматически попадают в счет и акт. При корректном заполнении счет-фактура и акт сформируются автоматически. 
       Если при установке курсора в поле для заполнения справа  появляется  квадратик со стрелочкой  для вызова  выпадающего  списка, то после щелчка по стрелочке для заполнения  нужно выбрать  необходимое  наименование из выпадающего списка.  Корректировать неокрашенный текст , выпадающие списки, а также удалять строки в данном документе запрещено. 
       Если строк окрашенных зеленым цветом больше, чем необходимо, то лишние строки можно скрыть (выделить строку щелчком правой клавиши мыши по номеру строки с краю слева, вызвать контекстное меню и в нем щелкнуть по слову "Скрыть" ("Показать", если надо вернуть строку)).  До вывода  на печать  отрегулировать  высоту заполненных строк для полного  отображения  информации. Высоту строк  в счете-фактуре и акте отрегулируют при регистрации договора.
Для определения объёма и вида работ вместе с данным файлом в Госпромнадзор прислать СВИДЕТЕЛЬСТВО о регистрации опасного производственного объекта и КАРТУ(ы) учета опасного производственного объекта.
    При необходимости уточнения наш сотрудник свяжется с Вами по предоставленному в заявлении контактному номеру.
       В файле отрегулирована область печати, данные пояснения в область печати не входят. Отступ сверху для печати заявления на бланке организации отрегулировать изменением высоты строки над текстом заявления.  При осуществлении оплаты в платежном поручении указывать номер и дату счета-фактуры, присвоеный Госпромнадзором.</t>
  </si>
  <si>
    <t xml:space="preserve">     С порядком оформления документов для оказания платных услуг, размещенном на сайте Госпромнадзора, ознакомлены.</t>
  </si>
  <si>
    <t>просит оказать услуги по проведению экспертизы промышленной безопасности в отношении опасных производственных объектов</t>
  </si>
  <si>
    <t>(полное наименование владельца объекта экспертизы промышленной безопасности)</t>
  </si>
  <si>
    <t>(указать расчетный счет, УНН, наименование и местонахождение банка, код)</t>
  </si>
  <si>
    <t>начальника Солигорского межрайонного отдела Минского областного управления Госпромнадзора Трубельника Сергея Ивановича,</t>
  </si>
  <si>
    <t>Начальник Солигорского межрайонного 
отдела Минского областного 
управления Госпромнадзора
___________________________С.И.Трубельник</t>
  </si>
  <si>
    <t xml:space="preserve">Минского областного    </t>
  </si>
  <si>
    <t>Брестское областное управление 
Департамента по надзору за безопасным 
ведением работ в промышленности 
Министерства по чрезвычайным 
ситуациям Республики Беларусь 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 ОКПО 00015482</t>
  </si>
  <si>
    <t>20.03.2024 г. № 43-03/2024</t>
  </si>
  <si>
    <t>20.03.2024 г. № 31-03/2024</t>
  </si>
  <si>
    <t>20.03.2024 г. № 37-03/2024</t>
  </si>
  <si>
    <t>Витебское областное управление 
Департамента по надзору за безопасным 
ведением работ в промышленности 
Министерства по чрезвычайным 
ситуациям Республики Беларусь 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 ОКПО 000154822002</t>
  </si>
  <si>
    <t>20.03.2024 г. № 44-03/2024</t>
  </si>
  <si>
    <t>20.03.2024 г. № 32-03/2024</t>
  </si>
  <si>
    <t>20.03.2024 г. № 38-03/2024</t>
  </si>
  <si>
    <t>20.03.2024 г. № 22-03/2024</t>
  </si>
  <si>
    <t>20.03.2024 г. № 23-03/2024</t>
  </si>
  <si>
    <t>Гомельское областное управление 
Департамента по надзору за безопасным 
ведением работ в промышленности 
Министерства по чрезвычайным 
ситуациям Республики Беларусь 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 ОКПО 00015482</t>
  </si>
  <si>
    <t>20.03.2024 г. № 33-03/2024</t>
  </si>
  <si>
    <t xml:space="preserve">Заместитель начальника управления - начальник
отдела надзора Гомельского областного 
управления Госпромнадзора
___________________________ А.П.Кузьменков
</t>
  </si>
  <si>
    <t>20.03.2024 г. № 39-03/2024</t>
  </si>
  <si>
    <t xml:space="preserve">Заместитель начальника управления - начальник
отдела экспертизы Гомельского областного 
управления Госпромнадзора
___________________________ А.А.Караткевич
</t>
  </si>
  <si>
    <t>20.03.2024 г. № 45-03/2024</t>
  </si>
  <si>
    <t>20.03.2024 г. № 25-03/2024</t>
  </si>
  <si>
    <t>20.03.2024 г. № 24-03/2024</t>
  </si>
  <si>
    <t>Гродненское областное управление 
Департамента по надзору за безопасным 
ведением работ в промышленности 
Министерства по чрезвычайным 
ситуациям Республики Беларусь 
Юридический адрес:
230029, г.Гродно, ул.Горького, 49  
Банковские реквизиты:
р/с BY31AKBB36429050058554000000
в Гродненском областном управлении 
№ 400 «АСБ Беларусбанка»,
г.Гродно, ул.Новооктябрьская, 5
УНП 500279746  БИК AKBBBY2Х</t>
  </si>
  <si>
    <t>20.03.2024 г. № 46-03/2024</t>
  </si>
  <si>
    <t>20.03.2024 г. № 34-03/2024</t>
  </si>
  <si>
    <t>20.03.2024 г. № 40-03/2024</t>
  </si>
  <si>
    <t>Минское городское управление 
Департамента по надзору за безопасным
ведением работ в промышленности 
Министерства по чрезвычайным 
ситуациям Республики Беларусь 
Юридический адрес:
220108, г.Минск, ул.Казинца, д. 86, корп. 1
Банковские реквизиты:
р/с BY61АКВВ36429000032530000000
БИК: AKBBBY2Х 
ЦБУ № 527 ОАО «АСБ Беларусбанк»
г.Минск, ул.Воронянского, 7а
УНП 100061974  ОКПО 00015482</t>
  </si>
  <si>
    <t>20.03.2024 г. № 30-03/2024</t>
  </si>
  <si>
    <t>20.03.2024 г. № 19-03/2024</t>
  </si>
  <si>
    <t>заместителя начальника Минского городского управления Госпромнадзора Ворона Александра Леонидовича,</t>
  </si>
  <si>
    <t>20.03.2024 г. № 18-03/2024</t>
  </si>
  <si>
    <t>Заместитель начальника Минского 
городского управления Госпромнадзора
___________________________А.Л.Ворон</t>
  </si>
  <si>
    <t>Минское областное управление 
Департамента по надзору за безопасным 
ведением работ в промышленности 
Министерства по чрезвычайным 
ситуациям Республики Беларусь 
Юридический адрес:
220108, г.Минск, ул.Казинца, д. 86, корп. 1
Банковские реквизиты:
р/с BY61АКВВ36429000032530000000
БИК: AKBBBY2Х 
ЦБУ № 527 ОАО «АСБ Беларусбанк»
г.Минск, ул.Воронянского, 7а
УНП 100061974  ОКПО 00015482</t>
  </si>
  <si>
    <t>20.03.2024 г. № 35-03/2024</t>
  </si>
  <si>
    <t>20.03.2024 г. № 41-03/2024</t>
  </si>
  <si>
    <t xml:space="preserve">Минского областного   </t>
  </si>
  <si>
    <t>20.03.2024 г. № 26-03/2024</t>
  </si>
  <si>
    <t>заместителя начальника Солигорского межрайонного отдела Минского областного управления Госпромнадзора Шарко Владимира Владимировича,</t>
  </si>
  <si>
    <t>20.03.2024 г. № 27-03/2024</t>
  </si>
  <si>
    <t>Заместитель начальника Солигорского межрайонного отдела Минского областного 
управления Госпромнадзора
___________________________В.В.Шарко</t>
  </si>
  <si>
    <t>Могилевское областное управление 
Департамента по надзору за безопасным 
ведением работ в промышленности 
Министерства по чрезвычайным 
ситуациям Республики Беларусь 
Юридический адрес:
212003, г.Могилев, ул.Челюскинцев, 115 
Банковские реквизиты:
р/с BY46АКВВ36429000001500000000
в МОУ №700 ОАО "Беларусбанк"
БИК АКВВ BY2Х  УНП 700630521</t>
  </si>
  <si>
    <t>20.03.2024 г. № 47-03/2024</t>
  </si>
  <si>
    <t>20.03.2024 г. № 36-03/2024</t>
  </si>
  <si>
    <t>20.03.2024 г. № 42-03/2024</t>
  </si>
  <si>
    <t>20.03.2024 г. № 28-03/2024</t>
  </si>
  <si>
    <t>20.03.2024 г. № 29-03/2024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</si>
</sst>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.5"/>
      <name val="Times New Roman"/>
      <family val="1"/>
    </font>
    <font>
      <sz val="9"/>
      <name val="Tahoma"/>
      <family val="2"/>
    </font>
    <font>
      <sz val="11"/>
      <name val="Times New Roman"/>
      <family val="1"/>
    </font>
    <font>
      <sz val="11"/>
      <color indexed="16"/>
      <name val="Times New Roman"/>
      <family val="1"/>
    </font>
    <font>
      <sz val="8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0"/>
      <color indexed="8"/>
      <name val="Times New Roman"/>
      <family val="1"/>
    </font>
    <font>
      <sz val="9.5"/>
      <color indexed="8"/>
      <name val="Times New Roman"/>
      <family val="1"/>
    </font>
    <font>
      <sz val="7.5"/>
      <color indexed="8"/>
      <name val="Times New Roman"/>
      <family val="1"/>
    </font>
    <font>
      <sz val="15"/>
      <color indexed="8"/>
      <name val="Times New Roman"/>
      <family val="1"/>
    </font>
    <font>
      <sz val="6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20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.5"/>
      <color theme="1"/>
      <name val="Times New Roman"/>
      <family val="1"/>
    </font>
    <font>
      <sz val="7.5"/>
      <color theme="1"/>
      <name val="Times New Roman"/>
      <family val="1"/>
    </font>
    <font>
      <sz val="15"/>
      <color theme="1"/>
      <name val="Times New Roman"/>
      <family val="1"/>
    </font>
    <font>
      <sz val="6"/>
      <color theme="1"/>
      <name val="Times New Roman"/>
      <family val="1"/>
    </font>
    <font>
      <b/>
      <sz val="11"/>
      <color rgb="FF262626"/>
      <name val="Times New Roman"/>
      <family val="1"/>
    </font>
    <font>
      <b/>
      <sz val="15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9.5"/>
      <color theme="1"/>
      <name val="Times New Roman"/>
      <family val="1"/>
    </font>
    <font>
      <sz val="9.5"/>
      <color rgb="FF000000"/>
      <name val="Times New Roman"/>
      <family val="1"/>
    </font>
    <font>
      <sz val="6"/>
      <color rgb="FF000000"/>
      <name val="Times New Roman"/>
      <family val="1"/>
    </font>
    <font>
      <sz val="11"/>
      <color rgb="FFA5002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4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28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70" fillId="0" borderId="0" xfId="53" applyFont="1">
      <alignment/>
      <protection/>
    </xf>
    <xf numFmtId="0" fontId="4" fillId="0" borderId="0" xfId="53">
      <alignment/>
      <protection/>
    </xf>
    <xf numFmtId="0" fontId="8" fillId="0" borderId="0" xfId="53" applyFont="1" applyAlignment="1">
      <alignment horizontal="center"/>
      <protection/>
    </xf>
    <xf numFmtId="0" fontId="8" fillId="0" borderId="0" xfId="53" applyFont="1" applyAlignment="1">
      <alignment horizontal="left"/>
      <protection/>
    </xf>
    <xf numFmtId="0" fontId="8" fillId="0" borderId="0" xfId="53" applyFont="1">
      <alignment/>
      <protection/>
    </xf>
    <xf numFmtId="4" fontId="4" fillId="0" borderId="0" xfId="53" applyNumberFormat="1">
      <alignment/>
      <protection/>
    </xf>
    <xf numFmtId="0" fontId="4" fillId="0" borderId="0" xfId="53" applyFont="1" quotePrefix="1">
      <alignment/>
      <protection/>
    </xf>
    <xf numFmtId="0" fontId="4" fillId="0" borderId="0" xfId="53" quotePrefix="1">
      <alignment/>
      <protection/>
    </xf>
    <xf numFmtId="4" fontId="8" fillId="0" borderId="0" xfId="53" applyNumberFormat="1" applyFont="1" applyAlignment="1">
      <alignment vertical="center"/>
      <protection/>
    </xf>
    <xf numFmtId="0" fontId="9" fillId="0" borderId="0" xfId="53" applyFont="1">
      <alignment/>
      <protection/>
    </xf>
    <xf numFmtId="0" fontId="4" fillId="0" borderId="0" xfId="53" applyAlignment="1">
      <alignment/>
      <protection/>
    </xf>
    <xf numFmtId="0" fontId="71" fillId="33" borderId="0" xfId="0" applyFont="1" applyFill="1" applyAlignment="1" applyProtection="1">
      <alignment/>
      <protection hidden="1"/>
    </xf>
    <xf numFmtId="0" fontId="71" fillId="33" borderId="0" xfId="0" applyFont="1" applyFill="1" applyAlignment="1" applyProtection="1">
      <alignment/>
      <protection hidden="1"/>
    </xf>
    <xf numFmtId="0" fontId="71" fillId="33" borderId="0" xfId="0" applyFont="1" applyFill="1" applyBorder="1" applyAlignment="1" applyProtection="1">
      <alignment/>
      <protection hidden="1"/>
    </xf>
    <xf numFmtId="0" fontId="71" fillId="33" borderId="0" xfId="0" applyFont="1" applyFill="1" applyBorder="1" applyAlignment="1" applyProtection="1">
      <alignment/>
      <protection hidden="1"/>
    </xf>
    <xf numFmtId="0" fontId="72" fillId="33" borderId="0" xfId="0" applyFont="1" applyFill="1" applyAlignment="1" applyProtection="1">
      <alignment/>
      <protection hidden="1"/>
    </xf>
    <xf numFmtId="0" fontId="71" fillId="33" borderId="0" xfId="0" applyNumberFormat="1" applyFont="1" applyFill="1" applyAlignment="1" applyProtection="1" quotePrefix="1">
      <alignment horizontal="right"/>
      <protection hidden="1"/>
    </xf>
    <xf numFmtId="0" fontId="72" fillId="33" borderId="0" xfId="0" applyFont="1" applyFill="1" applyBorder="1" applyAlignment="1" applyProtection="1">
      <alignment horizontal="right"/>
      <protection hidden="1"/>
    </xf>
    <xf numFmtId="0" fontId="73" fillId="33" borderId="0" xfId="0" applyFont="1" applyFill="1" applyBorder="1" applyAlignment="1" applyProtection="1">
      <alignment vertical="top"/>
      <protection hidden="1"/>
    </xf>
    <xf numFmtId="0" fontId="74" fillId="33" borderId="0" xfId="0" applyFont="1" applyFill="1" applyAlignment="1" applyProtection="1">
      <alignment/>
      <protection hidden="1"/>
    </xf>
    <xf numFmtId="0" fontId="71" fillId="0" borderId="0" xfId="0" applyFont="1" applyAlignment="1" applyProtection="1">
      <alignment/>
      <protection hidden="1" locked="0"/>
    </xf>
    <xf numFmtId="0" fontId="71" fillId="33" borderId="0" xfId="0" applyFont="1" applyFill="1" applyAlignment="1" applyProtection="1">
      <alignment/>
      <protection hidden="1" locked="0"/>
    </xf>
    <xf numFmtId="0" fontId="71" fillId="0" borderId="0" xfId="0" applyFont="1" applyBorder="1" applyAlignment="1" applyProtection="1">
      <alignment/>
      <protection hidden="1" locked="0"/>
    </xf>
    <xf numFmtId="14" fontId="72" fillId="33" borderId="0" xfId="0" applyNumberFormat="1" applyFont="1" applyFill="1" applyBorder="1" applyAlignment="1" applyProtection="1">
      <alignment horizontal="center" wrapText="1"/>
      <protection hidden="1"/>
    </xf>
    <xf numFmtId="49" fontId="72" fillId="33" borderId="0" xfId="0" applyNumberFormat="1" applyFont="1" applyFill="1" applyBorder="1" applyAlignment="1" applyProtection="1">
      <alignment horizontal="right"/>
      <protection hidden="1"/>
    </xf>
    <xf numFmtId="2" fontId="71" fillId="33" borderId="0" xfId="0" applyNumberFormat="1" applyFont="1" applyFill="1" applyAlignment="1" applyProtection="1">
      <alignment/>
      <protection hidden="1"/>
    </xf>
    <xf numFmtId="0" fontId="75" fillId="33" borderId="0" xfId="0" applyFont="1" applyFill="1" applyAlignment="1" applyProtection="1">
      <alignment/>
      <protection hidden="1"/>
    </xf>
    <xf numFmtId="0" fontId="75" fillId="33" borderId="0" xfId="0" applyFont="1" applyFill="1" applyAlignment="1" applyProtection="1">
      <alignment vertical="top"/>
      <protection hidden="1"/>
    </xf>
    <xf numFmtId="0" fontId="71" fillId="0" borderId="0" xfId="0" applyFont="1" applyAlignment="1" applyProtection="1">
      <alignment/>
      <protection hidden="1"/>
    </xf>
    <xf numFmtId="0" fontId="72" fillId="0" borderId="10" xfId="0" applyFont="1" applyBorder="1" applyAlignment="1" applyProtection="1">
      <alignment horizontal="left"/>
      <protection hidden="1"/>
    </xf>
    <xf numFmtId="0" fontId="72" fillId="33" borderId="0" xfId="0" applyFont="1" applyFill="1" applyBorder="1" applyAlignment="1" applyProtection="1">
      <alignment horizontal="center" wrapText="1"/>
      <protection hidden="1"/>
    </xf>
    <xf numFmtId="49" fontId="71" fillId="33" borderId="0" xfId="0" applyNumberFormat="1" applyFont="1" applyFill="1" applyAlignment="1" applyProtection="1">
      <alignment/>
      <protection hidden="1"/>
    </xf>
    <xf numFmtId="0" fontId="72" fillId="33" borderId="11" xfId="0" applyFont="1" applyFill="1" applyBorder="1" applyAlignment="1" applyProtection="1">
      <alignment horizontal="left" wrapText="1"/>
      <protection hidden="1"/>
    </xf>
    <xf numFmtId="0" fontId="72" fillId="33" borderId="11" xfId="0" applyFont="1" applyFill="1" applyBorder="1" applyAlignment="1" applyProtection="1">
      <alignment/>
      <protection hidden="1"/>
    </xf>
    <xf numFmtId="0" fontId="73" fillId="33" borderId="0" xfId="0" applyFont="1" applyFill="1" applyAlignment="1" applyProtection="1">
      <alignment horizontal="center"/>
      <protection hidden="1"/>
    </xf>
    <xf numFmtId="0" fontId="73" fillId="33" borderId="0" xfId="0" applyFont="1" applyFill="1" applyAlignment="1" applyProtection="1">
      <alignment horizontal="center" vertical="top"/>
      <protection hidden="1"/>
    </xf>
    <xf numFmtId="0" fontId="73" fillId="33" borderId="0" xfId="0" applyFont="1" applyFill="1" applyAlignment="1" applyProtection="1">
      <alignment horizontal="center"/>
      <protection hidden="1" locked="0"/>
    </xf>
    <xf numFmtId="0" fontId="74" fillId="33" borderId="0" xfId="0" applyFont="1" applyFill="1" applyBorder="1" applyAlignment="1" applyProtection="1">
      <alignment/>
      <protection hidden="1"/>
    </xf>
    <xf numFmtId="0" fontId="76" fillId="0" borderId="0" xfId="0" applyFont="1" applyFill="1" applyBorder="1" applyAlignment="1" applyProtection="1">
      <alignment horizontal="left" vertical="top"/>
      <protection hidden="1"/>
    </xf>
    <xf numFmtId="0" fontId="71" fillId="0" borderId="0" xfId="0" applyFont="1" applyBorder="1" applyAlignment="1" applyProtection="1">
      <alignment/>
      <protection hidden="1"/>
    </xf>
    <xf numFmtId="0" fontId="71" fillId="0" borderId="0" xfId="0" applyFont="1" applyFill="1" applyBorder="1" applyAlignment="1" applyProtection="1">
      <alignment/>
      <protection hidden="1"/>
    </xf>
    <xf numFmtId="49" fontId="77" fillId="33" borderId="0" xfId="0" applyNumberFormat="1" applyFont="1" applyFill="1" applyBorder="1" applyAlignment="1" applyProtection="1">
      <alignment horizontal="center" vertical="top"/>
      <protection hidden="1"/>
    </xf>
    <xf numFmtId="49" fontId="77" fillId="0" borderId="0" xfId="0" applyNumberFormat="1" applyFont="1" applyFill="1" applyBorder="1" applyAlignment="1" applyProtection="1">
      <alignment horizontal="center" vertical="top"/>
      <protection hidden="1"/>
    </xf>
    <xf numFmtId="0" fontId="71" fillId="0" borderId="0" xfId="0" applyFont="1" applyBorder="1" applyAlignment="1" applyProtection="1">
      <alignment horizontal="left" vertical="top"/>
      <protection/>
    </xf>
    <xf numFmtId="0" fontId="71" fillId="0" borderId="0" xfId="0" applyFont="1" applyAlignment="1" applyProtection="1">
      <alignment vertical="top"/>
      <protection hidden="1"/>
    </xf>
    <xf numFmtId="0" fontId="73" fillId="33" borderId="0" xfId="0" applyFont="1" applyFill="1" applyAlignment="1" applyProtection="1">
      <alignment horizontal="left" vertical="top"/>
      <protection hidden="1"/>
    </xf>
    <xf numFmtId="0" fontId="73" fillId="33" borderId="0" xfId="0" applyFont="1" applyFill="1" applyAlignment="1" applyProtection="1">
      <alignment horizontal="left"/>
      <protection hidden="1"/>
    </xf>
    <xf numFmtId="0" fontId="77" fillId="0" borderId="0" xfId="0" applyFont="1" applyAlignment="1" applyProtection="1">
      <alignment/>
      <protection hidden="1"/>
    </xf>
    <xf numFmtId="0" fontId="72" fillId="0" borderId="12" xfId="0" applyFont="1" applyBorder="1" applyAlignment="1" applyProtection="1">
      <alignment/>
      <protection locked="0"/>
    </xf>
    <xf numFmtId="0" fontId="78" fillId="0" borderId="12" xfId="0" applyFont="1" applyBorder="1" applyAlignment="1" applyProtection="1">
      <alignment/>
      <protection locked="0"/>
    </xf>
    <xf numFmtId="0" fontId="71" fillId="0" borderId="0" xfId="0" applyFont="1" applyBorder="1" applyAlignment="1" applyProtection="1">
      <alignment horizontal="left" vertical="top" wrapText="1"/>
      <protection locked="0"/>
    </xf>
    <xf numFmtId="0" fontId="71" fillId="0" borderId="0" xfId="0" applyFont="1" applyBorder="1" applyAlignment="1" applyProtection="1">
      <alignment horizontal="left" vertical="top"/>
      <protection locked="0"/>
    </xf>
    <xf numFmtId="0" fontId="76" fillId="0" borderId="0" xfId="0" applyFont="1" applyAlignment="1" applyProtection="1">
      <alignment wrapText="1"/>
      <protection hidden="1"/>
    </xf>
    <xf numFmtId="49" fontId="76" fillId="0" borderId="0" xfId="0" applyNumberFormat="1" applyFont="1" applyAlignment="1" applyProtection="1">
      <alignment wrapText="1"/>
      <protection hidden="1"/>
    </xf>
    <xf numFmtId="0" fontId="76" fillId="33" borderId="0" xfId="0" applyFont="1" applyFill="1" applyBorder="1" applyAlignment="1" applyProtection="1">
      <alignment vertical="top" wrapText="1"/>
      <protection hidden="1"/>
    </xf>
    <xf numFmtId="0" fontId="79" fillId="33" borderId="0" xfId="0" applyFont="1" applyFill="1" applyAlignment="1" applyProtection="1">
      <alignment horizontal="center" vertical="top"/>
      <protection hidden="1"/>
    </xf>
    <xf numFmtId="0" fontId="71" fillId="33" borderId="0" xfId="0" applyFont="1" applyFill="1" applyAlignment="1" applyProtection="1">
      <alignment horizontal="left" vertical="top"/>
      <protection hidden="1"/>
    </xf>
    <xf numFmtId="0" fontId="72" fillId="34" borderId="0" xfId="0" applyFont="1" applyFill="1" applyBorder="1" applyAlignment="1">
      <alignment horizontal="left" vertical="top" wrapText="1"/>
    </xf>
    <xf numFmtId="0" fontId="71" fillId="34" borderId="0" xfId="0" applyFont="1" applyFill="1" applyAlignment="1">
      <alignment horizontal="left" vertical="top" wrapText="1"/>
    </xf>
    <xf numFmtId="0" fontId="72" fillId="0" borderId="0" xfId="0" applyFont="1" applyBorder="1" applyAlignment="1">
      <alignment horizontal="left" vertical="top" wrapText="1"/>
    </xf>
    <xf numFmtId="0" fontId="71" fillId="0" borderId="0" xfId="0" applyFont="1" applyAlignment="1">
      <alignment horizontal="left" vertical="top" wrapText="1"/>
    </xf>
    <xf numFmtId="0" fontId="71" fillId="34" borderId="0" xfId="0" applyFont="1" applyFill="1" applyBorder="1" applyAlignment="1">
      <alignment horizontal="left" vertical="top" wrapText="1"/>
    </xf>
    <xf numFmtId="0" fontId="71" fillId="33" borderId="0" xfId="0" applyFont="1" applyFill="1" applyAlignment="1" applyProtection="1">
      <alignment vertical="top"/>
      <protection hidden="1"/>
    </xf>
    <xf numFmtId="0" fontId="72" fillId="33" borderId="0" xfId="0" applyFont="1" applyFill="1" applyAlignment="1" applyProtection="1">
      <alignment vertical="top"/>
      <protection hidden="1"/>
    </xf>
    <xf numFmtId="0" fontId="71" fillId="33" borderId="0" xfId="0" applyFont="1" applyFill="1" applyBorder="1" applyAlignment="1" applyProtection="1">
      <alignment vertical="top"/>
      <protection hidden="1"/>
    </xf>
    <xf numFmtId="0" fontId="71" fillId="0" borderId="0" xfId="0" applyFont="1" applyAlignment="1" applyProtection="1">
      <alignment horizontal="left" vertical="top"/>
      <protection hidden="1"/>
    </xf>
    <xf numFmtId="0" fontId="71" fillId="0" borderId="0" xfId="0" applyFont="1" applyBorder="1" applyAlignment="1">
      <alignment horizontal="left" vertical="top" wrapText="1"/>
    </xf>
    <xf numFmtId="0" fontId="13" fillId="34" borderId="0" xfId="0" applyFont="1" applyFill="1" applyAlignment="1">
      <alignment horizontal="left" vertical="top" wrapText="1"/>
    </xf>
    <xf numFmtId="0" fontId="71" fillId="33" borderId="0" xfId="0" applyFont="1" applyFill="1" applyBorder="1" applyAlignment="1" applyProtection="1">
      <alignment horizontal="left" vertical="top"/>
      <protection hidden="1"/>
    </xf>
    <xf numFmtId="49" fontId="76" fillId="33" borderId="0" xfId="0" applyNumberFormat="1" applyFont="1" applyFill="1" applyBorder="1" applyAlignment="1" applyProtection="1">
      <alignment horizontal="left" vertical="top"/>
      <protection hidden="1"/>
    </xf>
    <xf numFmtId="0" fontId="76" fillId="33" borderId="0" xfId="0" applyFont="1" applyFill="1" applyBorder="1" applyAlignment="1" applyProtection="1">
      <alignment horizontal="left" vertical="top"/>
      <protection hidden="1"/>
    </xf>
    <xf numFmtId="0" fontId="71" fillId="0" borderId="13" xfId="0" applyFont="1" applyFill="1" applyBorder="1" applyAlignment="1" applyProtection="1">
      <alignment vertical="top" wrapText="1"/>
      <protection hidden="1"/>
    </xf>
    <xf numFmtId="0" fontId="71" fillId="35" borderId="13" xfId="0" applyFont="1" applyFill="1" applyBorder="1" applyAlignment="1" applyProtection="1">
      <alignment horizontal="center" vertical="top" wrapText="1"/>
      <protection hidden="1" locked="0"/>
    </xf>
    <xf numFmtId="0" fontId="71" fillId="0" borderId="0" xfId="0" applyFont="1" applyFill="1" applyAlignment="1" applyProtection="1">
      <alignment/>
      <protection hidden="1"/>
    </xf>
    <xf numFmtId="0" fontId="72" fillId="0" borderId="0" xfId="0" applyFont="1" applyBorder="1" applyAlignment="1" applyProtection="1">
      <alignment horizontal="left" vertical="top" wrapText="1"/>
      <protection locked="0"/>
    </xf>
    <xf numFmtId="0" fontId="71" fillId="0" borderId="0" xfId="0" applyFont="1" applyAlignment="1" applyProtection="1">
      <alignment horizontal="left" vertical="top" wrapText="1"/>
      <protection locked="0"/>
    </xf>
    <xf numFmtId="0" fontId="71" fillId="34" borderId="0" xfId="0" applyFont="1" applyFill="1" applyAlignment="1" applyProtection="1">
      <alignment horizontal="left" vertical="top" wrapText="1"/>
      <protection locked="0"/>
    </xf>
    <xf numFmtId="0" fontId="72" fillId="34" borderId="0" xfId="0" applyFont="1" applyFill="1" applyBorder="1" applyAlignment="1" applyProtection="1">
      <alignment horizontal="left" vertical="top" wrapText="1"/>
      <protection locked="0"/>
    </xf>
    <xf numFmtId="0" fontId="71" fillId="34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34" borderId="0" xfId="0" applyFont="1" applyFill="1" applyBorder="1" applyAlignment="1" applyProtection="1">
      <alignment horizontal="left" vertical="top" wrapText="1"/>
      <protection locked="0"/>
    </xf>
    <xf numFmtId="0" fontId="71" fillId="0" borderId="0" xfId="0" applyFont="1" applyAlignment="1">
      <alignment horizontal="left" vertical="top"/>
    </xf>
    <xf numFmtId="0" fontId="71" fillId="33" borderId="0" xfId="0" applyFont="1" applyFill="1" applyAlignment="1" applyProtection="1">
      <alignment horizontal="left" vertical="top" wrapText="1"/>
      <protection hidden="1"/>
    </xf>
    <xf numFmtId="0" fontId="72" fillId="33" borderId="11" xfId="0" applyFont="1" applyFill="1" applyBorder="1" applyAlignment="1" applyProtection="1">
      <alignment horizontal="left"/>
      <protection hidden="1"/>
    </xf>
    <xf numFmtId="0" fontId="13" fillId="33" borderId="0" xfId="0" applyFont="1" applyFill="1" applyBorder="1" applyAlignment="1" applyProtection="1">
      <alignment horizontal="left" vertical="top" wrapText="1"/>
      <protection hidden="1"/>
    </xf>
    <xf numFmtId="0" fontId="71" fillId="33" borderId="0" xfId="0" applyFont="1" applyFill="1" applyBorder="1" applyAlignment="1" applyProtection="1">
      <alignment horizontal="left" wrapText="1"/>
      <protection hidden="1"/>
    </xf>
    <xf numFmtId="0" fontId="71" fillId="33" borderId="0" xfId="0" applyFont="1" applyFill="1" applyBorder="1" applyAlignment="1" applyProtection="1">
      <alignment horizontal="center"/>
      <protection hidden="1"/>
    </xf>
    <xf numFmtId="0" fontId="71" fillId="0" borderId="0" xfId="0" applyFont="1" applyFill="1" applyBorder="1" applyAlignment="1" applyProtection="1">
      <alignment horizontal="left"/>
      <protection hidden="1"/>
    </xf>
    <xf numFmtId="2" fontId="80" fillId="33" borderId="14" xfId="0" applyNumberFormat="1" applyFont="1" applyFill="1" applyBorder="1" applyAlignment="1" applyProtection="1">
      <alignment horizontal="center"/>
      <protection hidden="1"/>
    </xf>
    <xf numFmtId="2" fontId="80" fillId="33" borderId="15" xfId="0" applyNumberFormat="1" applyFont="1" applyFill="1" applyBorder="1" applyAlignment="1" applyProtection="1">
      <alignment horizontal="center"/>
      <protection hidden="1"/>
    </xf>
    <xf numFmtId="2" fontId="80" fillId="33" borderId="16" xfId="0" applyNumberFormat="1" applyFont="1" applyFill="1" applyBorder="1" applyAlignment="1" applyProtection="1">
      <alignment horizontal="center"/>
      <protection hidden="1"/>
    </xf>
    <xf numFmtId="2" fontId="80" fillId="33" borderId="17" xfId="0" applyNumberFormat="1" applyFont="1" applyFill="1" applyBorder="1" applyAlignment="1" applyProtection="1">
      <alignment horizontal="center"/>
      <protection hidden="1"/>
    </xf>
    <xf numFmtId="0" fontId="71" fillId="33" borderId="0" xfId="0" applyFont="1" applyFill="1" applyAlignment="1" applyProtection="1">
      <alignment horizontal="right"/>
      <protection hidden="1"/>
    </xf>
    <xf numFmtId="0" fontId="72" fillId="33" borderId="10" xfId="0" applyFont="1" applyFill="1" applyBorder="1" applyAlignment="1" applyProtection="1">
      <alignment horizontal="left"/>
      <protection hidden="1"/>
    </xf>
    <xf numFmtId="0" fontId="81" fillId="0" borderId="10" xfId="0" applyFont="1" applyFill="1" applyBorder="1" applyAlignment="1" applyProtection="1">
      <alignment horizontal="left" vertical="top" wrapText="1"/>
      <protection hidden="1"/>
    </xf>
    <xf numFmtId="0" fontId="71" fillId="33" borderId="0" xfId="0" applyFont="1" applyFill="1" applyAlignment="1" applyProtection="1">
      <alignment horizontal="left" wrapText="1"/>
      <protection hidden="1"/>
    </xf>
    <xf numFmtId="14" fontId="71" fillId="33" borderId="10" xfId="0" applyNumberFormat="1" applyFont="1" applyFill="1" applyBorder="1" applyAlignment="1" applyProtection="1">
      <alignment horizontal="center" wrapText="1"/>
      <protection hidden="1"/>
    </xf>
    <xf numFmtId="49" fontId="71" fillId="33" borderId="10" xfId="0" applyNumberFormat="1" applyFont="1" applyFill="1" applyBorder="1" applyAlignment="1" applyProtection="1">
      <alignment horizontal="center" wrapText="1"/>
      <protection hidden="1"/>
    </xf>
    <xf numFmtId="0" fontId="71" fillId="33" borderId="10" xfId="0" applyFont="1" applyFill="1" applyBorder="1" applyAlignment="1" applyProtection="1">
      <alignment horizontal="center" wrapText="1"/>
      <protection hidden="1"/>
    </xf>
    <xf numFmtId="0" fontId="82" fillId="33" borderId="13" xfId="0" applyFont="1" applyFill="1" applyBorder="1" applyAlignment="1" applyProtection="1">
      <alignment horizontal="center" vertical="center" wrapText="1"/>
      <protection hidden="1"/>
    </xf>
    <xf numFmtId="0" fontId="82" fillId="33" borderId="11" xfId="0" applyFont="1" applyFill="1" applyBorder="1" applyAlignment="1" applyProtection="1">
      <alignment horizontal="center" vertical="center" wrapText="1"/>
      <protection hidden="1"/>
    </xf>
    <xf numFmtId="0" fontId="82" fillId="33" borderId="18" xfId="0" applyFont="1" applyFill="1" applyBorder="1" applyAlignment="1" applyProtection="1">
      <alignment horizontal="center" vertical="center" wrapText="1"/>
      <protection hidden="1"/>
    </xf>
    <xf numFmtId="0" fontId="82" fillId="33" borderId="13" xfId="0" applyFont="1" applyFill="1" applyBorder="1" applyAlignment="1" applyProtection="1">
      <alignment horizontal="center" vertical="center"/>
      <protection hidden="1"/>
    </xf>
    <xf numFmtId="0" fontId="82" fillId="33" borderId="11" xfId="0" applyFont="1" applyFill="1" applyBorder="1" applyAlignment="1" applyProtection="1">
      <alignment horizontal="center" vertical="center"/>
      <protection hidden="1"/>
    </xf>
    <xf numFmtId="0" fontId="82" fillId="33" borderId="18" xfId="0" applyFont="1" applyFill="1" applyBorder="1" applyAlignment="1" applyProtection="1">
      <alignment horizontal="center" vertical="center"/>
      <protection hidden="1"/>
    </xf>
    <xf numFmtId="0" fontId="71" fillId="33" borderId="0" xfId="0" applyFont="1" applyFill="1" applyAlignment="1" applyProtection="1">
      <alignment horizontal="left" vertical="top"/>
      <protection hidden="1"/>
    </xf>
    <xf numFmtId="0" fontId="72" fillId="31" borderId="10" xfId="0" applyFont="1" applyFill="1" applyBorder="1" applyAlignment="1" applyProtection="1">
      <alignment horizontal="left"/>
      <protection hidden="1" locked="0"/>
    </xf>
    <xf numFmtId="0" fontId="73" fillId="0" borderId="0" xfId="0" applyFont="1" applyFill="1" applyAlignment="1" applyProtection="1">
      <alignment horizontal="left" vertical="top" wrapText="1"/>
      <protection hidden="1"/>
    </xf>
    <xf numFmtId="14" fontId="72" fillId="31" borderId="11" xfId="0" applyNumberFormat="1" applyFont="1" applyFill="1" applyBorder="1" applyAlignment="1" applyProtection="1">
      <alignment horizontal="right" wrapText="1"/>
      <protection hidden="1" locked="0"/>
    </xf>
    <xf numFmtId="0" fontId="72" fillId="33" borderId="0" xfId="0" applyFont="1" applyFill="1" applyAlignment="1" applyProtection="1">
      <alignment horizontal="left"/>
      <protection hidden="1"/>
    </xf>
    <xf numFmtId="0" fontId="71" fillId="33" borderId="0" xfId="0" applyFont="1" applyFill="1" applyAlignment="1" applyProtection="1">
      <alignment horizontal="left"/>
      <protection hidden="1"/>
    </xf>
    <xf numFmtId="0" fontId="71" fillId="33" borderId="10" xfId="0" applyFont="1" applyFill="1" applyBorder="1" applyAlignment="1" applyProtection="1">
      <alignment horizontal="left" wrapText="1"/>
      <protection hidden="1"/>
    </xf>
    <xf numFmtId="0" fontId="11" fillId="33" borderId="0" xfId="0" applyFont="1" applyFill="1" applyAlignment="1" applyProtection="1">
      <alignment horizontal="left" vertical="top" wrapText="1"/>
      <protection hidden="1"/>
    </xf>
    <xf numFmtId="0" fontId="82" fillId="0" borderId="0" xfId="0" applyFont="1" applyFill="1" applyBorder="1" applyAlignment="1" applyProtection="1">
      <alignment horizontal="left" wrapText="1"/>
      <protection hidden="1"/>
    </xf>
    <xf numFmtId="0" fontId="82" fillId="0" borderId="10" xfId="0" applyFont="1" applyFill="1" applyBorder="1" applyAlignment="1" applyProtection="1">
      <alignment horizontal="left" wrapText="1"/>
      <protection hidden="1"/>
    </xf>
    <xf numFmtId="0" fontId="71" fillId="0" borderId="10" xfId="0" applyFont="1" applyBorder="1" applyAlignment="1" applyProtection="1">
      <alignment horizontal="center"/>
      <protection hidden="1"/>
    </xf>
    <xf numFmtId="0" fontId="81" fillId="33" borderId="10" xfId="0" applyFont="1" applyFill="1" applyBorder="1" applyAlignment="1" applyProtection="1">
      <alignment horizontal="right" wrapText="1"/>
      <protection hidden="1"/>
    </xf>
    <xf numFmtId="0" fontId="71" fillId="33" borderId="0" xfId="0" applyFont="1" applyFill="1" applyAlignment="1" applyProtection="1">
      <alignment horizontal="justify" wrapText="1"/>
      <protection hidden="1"/>
    </xf>
    <xf numFmtId="0" fontId="72" fillId="33" borderId="0" xfId="0" applyFont="1" applyFill="1" applyAlignment="1" applyProtection="1">
      <alignment horizontal="center" vertical="top"/>
      <protection hidden="1"/>
    </xf>
    <xf numFmtId="0" fontId="72" fillId="33" borderId="10" xfId="0" applyFont="1" applyFill="1" applyBorder="1" applyAlignment="1" applyProtection="1">
      <alignment horizontal="center"/>
      <protection hidden="1"/>
    </xf>
    <xf numFmtId="49" fontId="72" fillId="33" borderId="10" xfId="0" applyNumberFormat="1" applyFont="1" applyFill="1" applyBorder="1" applyAlignment="1" applyProtection="1">
      <alignment horizontal="center" wrapText="1"/>
      <protection hidden="1"/>
    </xf>
    <xf numFmtId="0" fontId="72" fillId="33" borderId="10" xfId="0" applyFont="1" applyFill="1" applyBorder="1" applyAlignment="1" applyProtection="1">
      <alignment horizontal="center" wrapText="1"/>
      <protection hidden="1"/>
    </xf>
    <xf numFmtId="14" fontId="72" fillId="33" borderId="10" xfId="0" applyNumberFormat="1" applyFont="1" applyFill="1" applyBorder="1" applyAlignment="1" applyProtection="1">
      <alignment horizontal="center"/>
      <protection hidden="1"/>
    </xf>
    <xf numFmtId="0" fontId="72" fillId="0" borderId="10" xfId="0" applyFont="1" applyFill="1" applyBorder="1" applyAlignment="1" applyProtection="1">
      <alignment horizontal="center"/>
      <protection hidden="1"/>
    </xf>
    <xf numFmtId="0" fontId="72" fillId="0" borderId="10" xfId="0" applyFont="1" applyFill="1" applyBorder="1" applyAlignment="1" applyProtection="1">
      <alignment horizontal="right"/>
      <protection hidden="1"/>
    </xf>
    <xf numFmtId="0" fontId="81" fillId="33" borderId="19" xfId="0" applyFont="1" applyFill="1" applyBorder="1" applyAlignment="1" applyProtection="1">
      <alignment horizontal="left" vertical="top"/>
      <protection hidden="1"/>
    </xf>
    <xf numFmtId="0" fontId="72" fillId="33" borderId="0" xfId="0" applyFont="1" applyFill="1" applyBorder="1" applyAlignment="1" applyProtection="1">
      <alignment horizontal="left" vertical="top" wrapText="1"/>
      <protection hidden="1"/>
    </xf>
    <xf numFmtId="0" fontId="10" fillId="33" borderId="0" xfId="0" applyNumberFormat="1" applyFont="1" applyFill="1" applyBorder="1" applyAlignment="1" applyProtection="1">
      <alignment horizontal="left" vertical="top" wrapText="1"/>
      <protection hidden="1"/>
    </xf>
    <xf numFmtId="0" fontId="82" fillId="33" borderId="0" xfId="0" applyFont="1" applyFill="1" applyBorder="1" applyAlignment="1" applyProtection="1">
      <alignment horizontal="left" vertical="top" wrapText="1"/>
      <protection hidden="1"/>
    </xf>
    <xf numFmtId="0" fontId="73" fillId="33" borderId="0" xfId="0" applyFont="1" applyFill="1" applyBorder="1" applyAlignment="1" applyProtection="1">
      <alignment horizontal="left" vertical="top" wrapText="1"/>
      <protection hidden="1"/>
    </xf>
    <xf numFmtId="0" fontId="83" fillId="33" borderId="13" xfId="0" applyFont="1" applyFill="1" applyBorder="1" applyAlignment="1" applyProtection="1">
      <alignment horizontal="center" vertical="top" wrapText="1"/>
      <protection hidden="1"/>
    </xf>
    <xf numFmtId="0" fontId="83" fillId="33" borderId="11" xfId="0" applyFont="1" applyFill="1" applyBorder="1" applyAlignment="1" applyProtection="1">
      <alignment horizontal="center" vertical="top" wrapText="1"/>
      <protection hidden="1"/>
    </xf>
    <xf numFmtId="0" fontId="83" fillId="33" borderId="18" xfId="0" applyFont="1" applyFill="1" applyBorder="1" applyAlignment="1" applyProtection="1">
      <alignment horizontal="center" vertical="top" wrapText="1"/>
      <protection hidden="1"/>
    </xf>
    <xf numFmtId="0" fontId="83" fillId="33" borderId="13" xfId="0" applyFont="1" applyFill="1" applyBorder="1" applyAlignment="1" applyProtection="1">
      <alignment horizontal="left" vertical="top" wrapText="1"/>
      <protection hidden="1"/>
    </xf>
    <xf numFmtId="0" fontId="83" fillId="33" borderId="11" xfId="0" applyFont="1" applyFill="1" applyBorder="1" applyAlignment="1" applyProtection="1">
      <alignment horizontal="left" vertical="top"/>
      <protection hidden="1"/>
    </xf>
    <xf numFmtId="0" fontId="83" fillId="33" borderId="18" xfId="0" applyFont="1" applyFill="1" applyBorder="1" applyAlignment="1" applyProtection="1">
      <alignment horizontal="left" vertical="top"/>
      <protection hidden="1"/>
    </xf>
    <xf numFmtId="0" fontId="73" fillId="33" borderId="13" xfId="0" applyFont="1" applyFill="1" applyBorder="1" applyAlignment="1" applyProtection="1">
      <alignment horizontal="center" vertical="center" wrapText="1"/>
      <protection hidden="1"/>
    </xf>
    <xf numFmtId="0" fontId="73" fillId="33" borderId="11" xfId="0" applyFont="1" applyFill="1" applyBorder="1" applyAlignment="1" applyProtection="1">
      <alignment horizontal="center" vertical="center" wrapText="1"/>
      <protection hidden="1"/>
    </xf>
    <xf numFmtId="0" fontId="73" fillId="33" borderId="18" xfId="0" applyFont="1" applyFill="1" applyBorder="1" applyAlignment="1" applyProtection="1">
      <alignment horizontal="center" vertical="center" wrapText="1"/>
      <protection hidden="1"/>
    </xf>
    <xf numFmtId="2" fontId="73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84" fillId="0" borderId="19" xfId="0" applyFont="1" applyBorder="1" applyAlignment="1" applyProtection="1">
      <alignment horizontal="left" vertical="top"/>
      <protection/>
    </xf>
    <xf numFmtId="0" fontId="82" fillId="35" borderId="10" xfId="0" applyFont="1" applyFill="1" applyBorder="1" applyAlignment="1" applyProtection="1">
      <alignment horizontal="left" wrapText="1"/>
      <protection hidden="1" locked="0"/>
    </xf>
    <xf numFmtId="0" fontId="81" fillId="35" borderId="10" xfId="0" applyFont="1" applyFill="1" applyBorder="1" applyAlignment="1" applyProtection="1">
      <alignment horizontal="right" wrapText="1"/>
      <protection hidden="1" locked="0"/>
    </xf>
    <xf numFmtId="0" fontId="83" fillId="33" borderId="13" xfId="0" applyFont="1" applyFill="1" applyBorder="1" applyAlignment="1" applyProtection="1">
      <alignment horizontal="left" vertical="top"/>
      <protection hidden="1"/>
    </xf>
    <xf numFmtId="0" fontId="73" fillId="33" borderId="13" xfId="0" applyFont="1" applyFill="1" applyBorder="1" applyAlignment="1" applyProtection="1">
      <alignment horizontal="center" vertical="top" wrapText="1"/>
      <protection hidden="1"/>
    </xf>
    <xf numFmtId="0" fontId="73" fillId="33" borderId="11" xfId="0" applyFont="1" applyFill="1" applyBorder="1" applyAlignment="1" applyProtection="1">
      <alignment horizontal="center" vertical="top" wrapText="1"/>
      <protection hidden="1"/>
    </xf>
    <xf numFmtId="0" fontId="73" fillId="33" borderId="18" xfId="0" applyFont="1" applyFill="1" applyBorder="1" applyAlignment="1" applyProtection="1">
      <alignment horizontal="center" vertical="top" wrapText="1"/>
      <protection hidden="1"/>
    </xf>
    <xf numFmtId="2" fontId="73" fillId="33" borderId="13" xfId="0" applyNumberFormat="1" applyFont="1" applyFill="1" applyBorder="1" applyAlignment="1" applyProtection="1">
      <alignment horizontal="center" vertical="top" wrapText="1"/>
      <protection hidden="1"/>
    </xf>
    <xf numFmtId="2" fontId="73" fillId="33" borderId="11" xfId="0" applyNumberFormat="1" applyFont="1" applyFill="1" applyBorder="1" applyAlignment="1" applyProtection="1">
      <alignment horizontal="center" vertical="top" wrapText="1"/>
      <protection hidden="1"/>
    </xf>
    <xf numFmtId="2" fontId="73" fillId="33" borderId="18" xfId="0" applyNumberFormat="1" applyFont="1" applyFill="1" applyBorder="1" applyAlignment="1" applyProtection="1">
      <alignment horizontal="center" vertical="top" wrapText="1"/>
      <protection hidden="1"/>
    </xf>
    <xf numFmtId="2" fontId="73" fillId="33" borderId="11" xfId="0" applyNumberFormat="1" applyFont="1" applyFill="1" applyBorder="1" applyAlignment="1" applyProtection="1">
      <alignment horizontal="center" vertical="center" wrapText="1"/>
      <protection hidden="1"/>
    </xf>
    <xf numFmtId="2" fontId="73" fillId="33" borderId="18" xfId="0" applyNumberFormat="1" applyFont="1" applyFill="1" applyBorder="1" applyAlignment="1" applyProtection="1">
      <alignment horizontal="center" vertical="center" wrapText="1"/>
      <protection hidden="1"/>
    </xf>
    <xf numFmtId="2" fontId="73" fillId="31" borderId="13" xfId="0" applyNumberFormat="1" applyFont="1" applyFill="1" applyBorder="1" applyAlignment="1" applyProtection="1">
      <alignment horizontal="center" vertical="center" wrapText="1"/>
      <protection hidden="1" locked="0"/>
    </xf>
    <xf numFmtId="2" fontId="73" fillId="31" borderId="11" xfId="0" applyNumberFormat="1" applyFont="1" applyFill="1" applyBorder="1" applyAlignment="1" applyProtection="1">
      <alignment horizontal="center" vertical="center" wrapText="1"/>
      <protection hidden="1" locked="0"/>
    </xf>
    <xf numFmtId="2" fontId="73" fillId="31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74" fillId="33" borderId="0" xfId="0" applyFont="1" applyFill="1" applyAlignment="1" applyProtection="1">
      <alignment horizontal="left"/>
      <protection hidden="1"/>
    </xf>
    <xf numFmtId="0" fontId="85" fillId="0" borderId="10" xfId="0" applyFont="1" applyFill="1" applyBorder="1" applyAlignment="1" applyProtection="1">
      <alignment horizontal="center"/>
      <protection hidden="1"/>
    </xf>
    <xf numFmtId="14" fontId="71" fillId="31" borderId="10" xfId="0" applyNumberFormat="1" applyFont="1" applyFill="1" applyBorder="1" applyAlignment="1" applyProtection="1">
      <alignment horizontal="left"/>
      <protection hidden="1" locked="0"/>
    </xf>
    <xf numFmtId="0" fontId="71" fillId="33" borderId="0" xfId="0" applyFont="1" applyFill="1" applyAlignment="1" applyProtection="1">
      <alignment horizontal="center"/>
      <protection hidden="1"/>
    </xf>
    <xf numFmtId="0" fontId="71" fillId="31" borderId="10" xfId="0" applyFont="1" applyFill="1" applyBorder="1" applyAlignment="1" applyProtection="1">
      <alignment horizontal="left"/>
      <protection hidden="1" locked="0"/>
    </xf>
    <xf numFmtId="0" fontId="85" fillId="0" borderId="10" xfId="0" applyFont="1" applyFill="1" applyBorder="1" applyAlignment="1" applyProtection="1">
      <alignment horizontal="center" vertical="top"/>
      <protection hidden="1"/>
    </xf>
    <xf numFmtId="0" fontId="86" fillId="35" borderId="10" xfId="0" applyFont="1" applyFill="1" applyBorder="1" applyAlignment="1" applyProtection="1">
      <alignment horizontal="left" wrapText="1"/>
      <protection hidden="1" locked="0"/>
    </xf>
    <xf numFmtId="49" fontId="77" fillId="33" borderId="0" xfId="0" applyNumberFormat="1" applyFont="1" applyFill="1" applyBorder="1" applyAlignment="1" applyProtection="1">
      <alignment horizontal="center" vertical="top"/>
      <protection hidden="1"/>
    </xf>
    <xf numFmtId="0" fontId="74" fillId="33" borderId="0" xfId="0" applyFont="1" applyFill="1" applyBorder="1" applyAlignment="1" applyProtection="1">
      <alignment horizontal="left" vertical="top" wrapText="1"/>
      <protection hidden="1"/>
    </xf>
    <xf numFmtId="0" fontId="74" fillId="35" borderId="10" xfId="0" applyFont="1" applyFill="1" applyBorder="1" applyAlignment="1" applyProtection="1">
      <alignment horizontal="left"/>
      <protection hidden="1" locked="0"/>
    </xf>
    <xf numFmtId="0" fontId="87" fillId="0" borderId="0" xfId="0" applyFont="1" applyBorder="1" applyAlignment="1" applyProtection="1">
      <alignment horizontal="center" vertical="top"/>
      <protection hidden="1"/>
    </xf>
    <xf numFmtId="0" fontId="74" fillId="33" borderId="0" xfId="0" applyFont="1" applyFill="1" applyAlignment="1" applyProtection="1">
      <alignment horizontal="left" vertical="top" wrapText="1"/>
      <protection hidden="1"/>
    </xf>
    <xf numFmtId="0" fontId="74" fillId="33" borderId="0" xfId="0" applyNumberFormat="1" applyFont="1" applyFill="1" applyAlignment="1" applyProtection="1">
      <alignment horizontal="left" vertical="top" wrapText="1"/>
      <protection hidden="1"/>
    </xf>
    <xf numFmtId="49" fontId="74" fillId="33" borderId="0" xfId="0" applyNumberFormat="1" applyFont="1" applyFill="1" applyAlignment="1" applyProtection="1">
      <alignment horizontal="left" vertical="top" wrapText="1"/>
      <protection hidden="1"/>
    </xf>
    <xf numFmtId="14" fontId="80" fillId="0" borderId="10" xfId="0" applyNumberFormat="1" applyFont="1" applyBorder="1" applyAlignment="1" applyProtection="1">
      <alignment horizontal="center"/>
      <protection/>
    </xf>
    <xf numFmtId="49" fontId="72" fillId="33" borderId="10" xfId="0" applyNumberFormat="1" applyFont="1" applyFill="1" applyBorder="1" applyAlignment="1" applyProtection="1">
      <alignment horizontal="center"/>
      <protection hidden="1"/>
    </xf>
    <xf numFmtId="0" fontId="71" fillId="33" borderId="0" xfId="0" applyFont="1" applyFill="1" applyAlignment="1" applyProtection="1">
      <alignment horizontal="center" vertical="top"/>
      <protection hidden="1"/>
    </xf>
    <xf numFmtId="0" fontId="73" fillId="35" borderId="0" xfId="0" applyFont="1" applyFill="1" applyAlignment="1" applyProtection="1">
      <alignment horizontal="left" vertical="top" wrapText="1"/>
      <protection hidden="1" locked="0"/>
    </xf>
    <xf numFmtId="0" fontId="76" fillId="0" borderId="0" xfId="0" applyFont="1" applyFill="1" applyBorder="1" applyAlignment="1" applyProtection="1">
      <alignment horizontal="left" vertical="top" wrapText="1"/>
      <protection hidden="1"/>
    </xf>
    <xf numFmtId="0" fontId="73" fillId="33" borderId="10" xfId="0" applyFont="1" applyFill="1" applyBorder="1" applyAlignment="1" applyProtection="1">
      <alignment horizontal="center"/>
      <protection hidden="1"/>
    </xf>
    <xf numFmtId="0" fontId="76" fillId="0" borderId="0" xfId="0" applyFont="1" applyFill="1" applyBorder="1" applyAlignment="1" applyProtection="1">
      <alignment horizontal="left" vertical="top"/>
      <protection locked="0"/>
    </xf>
    <xf numFmtId="0" fontId="76" fillId="0" borderId="10" xfId="0" applyFont="1" applyFill="1" applyBorder="1" applyAlignment="1" applyProtection="1">
      <alignment horizontal="center" vertical="top"/>
      <protection/>
    </xf>
    <xf numFmtId="0" fontId="76" fillId="33" borderId="0" xfId="0" applyFont="1" applyFill="1" applyBorder="1" applyAlignment="1" applyProtection="1">
      <alignment horizontal="left" vertical="top" wrapText="1"/>
      <protection hidden="1"/>
    </xf>
    <xf numFmtId="14" fontId="76" fillId="35" borderId="0" xfId="0" applyNumberFormat="1" applyFont="1" applyFill="1" applyBorder="1" applyAlignment="1" applyProtection="1">
      <alignment horizontal="left" vertical="top" wrapText="1"/>
      <protection hidden="1" locked="0"/>
    </xf>
    <xf numFmtId="0" fontId="76" fillId="33" borderId="0" xfId="0" applyFont="1" applyFill="1" applyAlignment="1" applyProtection="1">
      <alignment horizontal="left" vertical="top"/>
      <protection hidden="1"/>
    </xf>
    <xf numFmtId="0" fontId="76" fillId="0" borderId="0" xfId="0" applyFont="1" applyFill="1" applyBorder="1" applyAlignment="1" applyProtection="1">
      <alignment horizontal="left" vertical="top"/>
      <protection/>
    </xf>
    <xf numFmtId="0" fontId="83" fillId="35" borderId="10" xfId="0" applyFont="1" applyFill="1" applyBorder="1" applyAlignment="1" applyProtection="1">
      <alignment horizontal="left" vertical="top" wrapText="1"/>
      <protection hidden="1" locked="0"/>
    </xf>
    <xf numFmtId="0" fontId="76" fillId="0" borderId="0" xfId="0" applyFont="1" applyFill="1" applyAlignment="1" applyProtection="1">
      <alignment horizontal="left" vertical="top" wrapText="1"/>
      <protection hidden="1"/>
    </xf>
    <xf numFmtId="0" fontId="82" fillId="33" borderId="0" xfId="0" applyFont="1" applyFill="1" applyBorder="1" applyAlignment="1" applyProtection="1">
      <alignment horizontal="center" vertical="center"/>
      <protection hidden="1"/>
    </xf>
    <xf numFmtId="0" fontId="76" fillId="35" borderId="0" xfId="0" applyFont="1" applyFill="1" applyBorder="1" applyAlignment="1" applyProtection="1">
      <alignment horizontal="left" vertical="top"/>
      <protection hidden="1" locked="0"/>
    </xf>
    <xf numFmtId="0" fontId="76" fillId="35" borderId="0" xfId="0" applyFont="1" applyFill="1" applyAlignment="1" applyProtection="1">
      <alignment horizontal="left" vertical="top"/>
      <protection hidden="1" locked="0"/>
    </xf>
    <xf numFmtId="0" fontId="73" fillId="0" borderId="20" xfId="0" applyFont="1" applyFill="1" applyBorder="1" applyAlignment="1" applyProtection="1">
      <alignment horizontal="center" vertical="top" wrapText="1"/>
      <protection hidden="1"/>
    </xf>
    <xf numFmtId="0" fontId="83" fillId="35" borderId="20" xfId="0" applyFont="1" applyFill="1" applyBorder="1" applyAlignment="1" applyProtection="1">
      <alignment horizontal="left" vertical="top" wrapText="1"/>
      <protection hidden="1" locked="0"/>
    </xf>
    <xf numFmtId="0" fontId="76" fillId="35" borderId="0" xfId="0" applyFont="1" applyFill="1" applyAlignment="1" applyProtection="1">
      <alignment horizontal="left" vertical="top" wrapText="1"/>
      <protection hidden="1" locked="0"/>
    </xf>
    <xf numFmtId="0" fontId="14" fillId="33" borderId="0" xfId="0" applyFont="1" applyFill="1" applyAlignment="1" applyProtection="1">
      <alignment horizontal="left" vertical="top" wrapText="1"/>
      <protection hidden="1" locked="0"/>
    </xf>
    <xf numFmtId="0" fontId="88" fillId="33" borderId="0" xfId="0" applyFont="1" applyFill="1" applyAlignment="1" applyProtection="1">
      <alignment horizontal="left" vertical="top" wrapText="1"/>
      <protection hidden="1" locked="0"/>
    </xf>
    <xf numFmtId="0" fontId="89" fillId="35" borderId="0" xfId="0" applyFont="1" applyFill="1" applyBorder="1" applyAlignment="1" applyProtection="1">
      <alignment horizontal="left" vertical="top" wrapText="1"/>
      <protection hidden="1" locked="0"/>
    </xf>
    <xf numFmtId="49" fontId="76" fillId="33" borderId="0" xfId="0" applyNumberFormat="1" applyFont="1" applyFill="1" applyBorder="1" applyAlignment="1" applyProtection="1">
      <alignment horizontal="left" vertical="top"/>
      <protection hidden="1"/>
    </xf>
    <xf numFmtId="49" fontId="76" fillId="35" borderId="0" xfId="0" applyNumberFormat="1" applyFont="1" applyFill="1" applyBorder="1" applyAlignment="1" applyProtection="1">
      <alignment horizontal="left" vertical="top" wrapText="1"/>
      <protection hidden="1" locked="0"/>
    </xf>
    <xf numFmtId="0" fontId="83" fillId="0" borderId="20" xfId="0" applyFont="1" applyFill="1" applyBorder="1" applyAlignment="1" applyProtection="1">
      <alignment horizontal="center" vertical="top" wrapText="1"/>
      <protection hidden="1"/>
    </xf>
    <xf numFmtId="0" fontId="83" fillId="0" borderId="13" xfId="0" applyFont="1" applyFill="1" applyBorder="1" applyAlignment="1" applyProtection="1">
      <alignment horizontal="center" vertical="top" wrapText="1"/>
      <protection hidden="1"/>
    </xf>
    <xf numFmtId="0" fontId="83" fillId="0" borderId="11" xfId="0" applyFont="1" applyFill="1" applyBorder="1" applyAlignment="1" applyProtection="1">
      <alignment horizontal="center" vertical="top" wrapText="1"/>
      <protection hidden="1"/>
    </xf>
    <xf numFmtId="0" fontId="83" fillId="0" borderId="18" xfId="0" applyFont="1" applyFill="1" applyBorder="1" applyAlignment="1" applyProtection="1">
      <alignment horizontal="center" vertical="top" wrapText="1"/>
      <protection hidden="1"/>
    </xf>
    <xf numFmtId="0" fontId="82" fillId="33" borderId="19" xfId="0" applyFont="1" applyFill="1" applyBorder="1" applyAlignment="1" applyProtection="1">
      <alignment horizontal="center" vertical="center"/>
      <protection hidden="1"/>
    </xf>
    <xf numFmtId="0" fontId="83" fillId="35" borderId="10" xfId="0" applyFont="1" applyFill="1" applyBorder="1" applyAlignment="1" applyProtection="1">
      <alignment horizontal="left" vertical="top" wrapText="1"/>
      <protection locked="0"/>
    </xf>
    <xf numFmtId="0" fontId="90" fillId="0" borderId="0" xfId="0" applyFont="1" applyAlignment="1" applyProtection="1">
      <alignment horizontal="left" vertical="top"/>
      <protection/>
    </xf>
    <xf numFmtId="0" fontId="76" fillId="33" borderId="0" xfId="0" applyFont="1" applyFill="1" applyBorder="1" applyAlignment="1" applyProtection="1">
      <alignment horizontal="left" vertical="top"/>
      <protection hidden="1"/>
    </xf>
    <xf numFmtId="0" fontId="76" fillId="35" borderId="13" xfId="0" applyFont="1" applyFill="1" applyBorder="1" applyAlignment="1" applyProtection="1">
      <alignment horizontal="center" vertical="top" wrapText="1"/>
      <protection hidden="1" locked="0"/>
    </xf>
    <xf numFmtId="0" fontId="76" fillId="35" borderId="11" xfId="0" applyFont="1" applyFill="1" applyBorder="1" applyAlignment="1" applyProtection="1">
      <alignment horizontal="center" vertical="top" wrapText="1"/>
      <protection hidden="1" locked="0"/>
    </xf>
    <xf numFmtId="0" fontId="76" fillId="35" borderId="18" xfId="0" applyFont="1" applyFill="1" applyBorder="1" applyAlignment="1" applyProtection="1">
      <alignment horizontal="center" vertical="top" wrapText="1"/>
      <protection hidden="1" locked="0"/>
    </xf>
    <xf numFmtId="0" fontId="83" fillId="35" borderId="13" xfId="0" applyFont="1" applyFill="1" applyBorder="1" applyAlignment="1" applyProtection="1" quotePrefix="1">
      <alignment horizontal="left" vertical="top" wrapText="1"/>
      <protection hidden="1" locked="0"/>
    </xf>
    <xf numFmtId="0" fontId="83" fillId="35" borderId="11" xfId="0" applyFont="1" applyFill="1" applyBorder="1" applyAlignment="1" applyProtection="1">
      <alignment horizontal="left" vertical="top" wrapText="1"/>
      <protection hidden="1" locked="0"/>
    </xf>
    <xf numFmtId="0" fontId="83" fillId="35" borderId="18" xfId="0" applyFont="1" applyFill="1" applyBorder="1" applyAlignment="1" applyProtection="1">
      <alignment horizontal="left" vertical="top" wrapText="1"/>
      <protection hidden="1" locked="0"/>
    </xf>
    <xf numFmtId="14" fontId="76" fillId="35" borderId="0" xfId="0" applyNumberFormat="1" applyFont="1" applyFill="1" applyAlignment="1" applyProtection="1">
      <alignment horizontal="left" vertical="top" wrapText="1"/>
      <protection hidden="1" locked="0"/>
    </xf>
    <xf numFmtId="0" fontId="82" fillId="33" borderId="21" xfId="0" applyFont="1" applyFill="1" applyBorder="1" applyAlignment="1" applyProtection="1">
      <alignment horizontal="center" vertical="center" wrapText="1"/>
      <protection hidden="1"/>
    </xf>
    <xf numFmtId="0" fontId="82" fillId="33" borderId="22" xfId="0" applyFont="1" applyFill="1" applyBorder="1" applyAlignment="1" applyProtection="1">
      <alignment horizontal="center" vertical="center" wrapText="1"/>
      <protection hidden="1"/>
    </xf>
    <xf numFmtId="0" fontId="82" fillId="33" borderId="23" xfId="0" applyFont="1" applyFill="1" applyBorder="1" applyAlignment="1" applyProtection="1">
      <alignment horizontal="center" vertical="center" wrapText="1"/>
      <protection hidden="1"/>
    </xf>
    <xf numFmtId="0" fontId="82" fillId="33" borderId="24" xfId="0" applyFont="1" applyFill="1" applyBorder="1" applyAlignment="1" applyProtection="1">
      <alignment horizontal="center" vertical="center"/>
      <protection hidden="1"/>
    </xf>
    <xf numFmtId="0" fontId="82" fillId="33" borderId="22" xfId="0" applyFont="1" applyFill="1" applyBorder="1" applyAlignment="1" applyProtection="1">
      <alignment horizontal="center" vertical="center"/>
      <protection hidden="1"/>
    </xf>
    <xf numFmtId="0" fontId="82" fillId="33" borderId="23" xfId="0" applyFont="1" applyFill="1" applyBorder="1" applyAlignment="1" applyProtection="1">
      <alignment horizontal="center" vertical="center"/>
      <protection hidden="1"/>
    </xf>
    <xf numFmtId="0" fontId="82" fillId="33" borderId="24" xfId="0" applyFont="1" applyFill="1" applyBorder="1" applyAlignment="1" applyProtection="1">
      <alignment horizontal="center" vertical="top" wrapText="1"/>
      <protection hidden="1"/>
    </xf>
    <xf numFmtId="0" fontId="82" fillId="33" borderId="22" xfId="0" applyFont="1" applyFill="1" applyBorder="1" applyAlignment="1" applyProtection="1">
      <alignment horizontal="center" vertical="top" wrapText="1"/>
      <protection hidden="1"/>
    </xf>
    <xf numFmtId="0" fontId="82" fillId="33" borderId="23" xfId="0" applyFont="1" applyFill="1" applyBorder="1" applyAlignment="1" applyProtection="1">
      <alignment horizontal="center" vertical="top" wrapText="1"/>
      <protection hidden="1"/>
    </xf>
    <xf numFmtId="0" fontId="82" fillId="33" borderId="25" xfId="0" applyFont="1" applyFill="1" applyBorder="1" applyAlignment="1" applyProtection="1">
      <alignment horizontal="center" vertical="top" wrapText="1"/>
      <protection hidden="1"/>
    </xf>
    <xf numFmtId="0" fontId="71" fillId="33" borderId="26" xfId="0" applyNumberFormat="1" applyFont="1" applyFill="1" applyBorder="1" applyAlignment="1" applyProtection="1">
      <alignment horizontal="center" vertical="top"/>
      <protection/>
    </xf>
    <xf numFmtId="0" fontId="71" fillId="33" borderId="27" xfId="0" applyNumberFormat="1" applyFont="1" applyFill="1" applyBorder="1" applyAlignment="1" applyProtection="1">
      <alignment horizontal="center" vertical="top"/>
      <protection/>
    </xf>
    <xf numFmtId="0" fontId="71" fillId="33" borderId="27" xfId="0" applyFont="1" applyFill="1" applyBorder="1" applyAlignment="1" applyProtection="1">
      <alignment horizontal="left" vertical="top" wrapText="1"/>
      <protection hidden="1"/>
    </xf>
    <xf numFmtId="2" fontId="73" fillId="33" borderId="27" xfId="0" applyNumberFormat="1" applyFont="1" applyFill="1" applyBorder="1" applyAlignment="1" applyProtection="1">
      <alignment horizontal="center" vertical="top"/>
      <protection hidden="1"/>
    </xf>
    <xf numFmtId="0" fontId="73" fillId="33" borderId="27" xfId="0" applyFont="1" applyFill="1" applyBorder="1" applyAlignment="1" applyProtection="1">
      <alignment horizontal="center" vertical="top"/>
      <protection hidden="1"/>
    </xf>
    <xf numFmtId="2" fontId="71" fillId="33" borderId="27" xfId="0" applyNumberFormat="1" applyFont="1" applyFill="1" applyBorder="1" applyAlignment="1" applyProtection="1">
      <alignment horizontal="center" vertical="top"/>
      <protection hidden="1"/>
    </xf>
    <xf numFmtId="2" fontId="73" fillId="33" borderId="28" xfId="0" applyNumberFormat="1" applyFont="1" applyFill="1" applyBorder="1" applyAlignment="1" applyProtection="1">
      <alignment horizontal="center" vertical="top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 val="0"/>
        <i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1" defaultTableStyle="TableStyleMedium2" defaultPivotStyle="PivotStyleLight16">
    <tableStyle name="прейскурант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72"/>
  <sheetViews>
    <sheetView tabSelected="1" zoomScale="90" zoomScaleNormal="90" zoomScaleSheetLayoutView="120" zoomScalePageLayoutView="90" workbookViewId="0" topLeftCell="A1">
      <selection activeCell="W6" sqref="W6:AL6"/>
    </sheetView>
  </sheetViews>
  <sheetFormatPr defaultColWidth="2.28125" defaultRowHeight="15"/>
  <cols>
    <col min="1" max="1" width="2.57421875" style="22" customWidth="1"/>
    <col min="2" max="2" width="5.57421875" style="22" customWidth="1"/>
    <col min="3" max="7" width="2.28125" style="22" customWidth="1"/>
    <col min="8" max="8" width="2.8515625" style="22" customWidth="1"/>
    <col min="9" max="9" width="2.28125" style="22" customWidth="1"/>
    <col min="10" max="10" width="2.8515625" style="22" customWidth="1"/>
    <col min="11" max="11" width="2.57421875" style="22" customWidth="1"/>
    <col min="12" max="12" width="3.57421875" style="22" customWidth="1"/>
    <col min="13" max="14" width="2.28125" style="22" customWidth="1"/>
    <col min="15" max="15" width="2.00390625" style="22" customWidth="1"/>
    <col min="16" max="16" width="2.28125" style="22" customWidth="1"/>
    <col min="17" max="17" width="2.57421875" style="22" customWidth="1"/>
    <col min="18" max="18" width="2.28125" style="22" customWidth="1"/>
    <col min="19" max="20" width="2.28125" style="24" customWidth="1"/>
    <col min="21" max="22" width="2.28125" style="22" customWidth="1"/>
    <col min="23" max="23" width="1.28515625" style="22" customWidth="1"/>
    <col min="24" max="25" width="2.28125" style="22" customWidth="1"/>
    <col min="26" max="26" width="3.00390625" style="22" customWidth="1"/>
    <col min="27" max="27" width="4.7109375" style="22" customWidth="1"/>
    <col min="28" max="28" width="2.28125" style="22" customWidth="1"/>
    <col min="29" max="29" width="1.421875" style="22" customWidth="1"/>
    <col min="30" max="30" width="2.28125" style="22" customWidth="1"/>
    <col min="31" max="31" width="3.7109375" style="22" customWidth="1"/>
    <col min="32" max="32" width="2.421875" style="22" customWidth="1"/>
    <col min="33" max="33" width="2.28125" style="22" customWidth="1"/>
    <col min="34" max="34" width="1.7109375" style="22" customWidth="1"/>
    <col min="35" max="35" width="4.8515625" style="22" customWidth="1"/>
    <col min="36" max="37" width="3.00390625" style="22" customWidth="1"/>
    <col min="38" max="38" width="2.28125" style="22" customWidth="1"/>
    <col min="39" max="39" width="2.28125" style="23" customWidth="1"/>
    <col min="40" max="47" width="2.28125" style="22" customWidth="1"/>
    <col min="48" max="48" width="0.71875" style="22" customWidth="1"/>
    <col min="49" max="50" width="2.28125" style="22" customWidth="1"/>
    <col min="51" max="51" width="2.7109375" style="22" customWidth="1"/>
    <col min="52" max="52" width="2.28125" style="22" customWidth="1"/>
    <col min="53" max="53" width="21.57421875" style="22" hidden="1" customWidth="1"/>
    <col min="54" max="54" width="20.7109375" style="22" hidden="1" customWidth="1"/>
    <col min="55" max="55" width="21.421875" style="22" hidden="1" customWidth="1"/>
    <col min="56" max="56" width="28.00390625" style="22" hidden="1" customWidth="1"/>
    <col min="57" max="57" width="30.140625" style="22" hidden="1" customWidth="1"/>
    <col min="58" max="58" width="25.28125" style="22" hidden="1" customWidth="1"/>
    <col min="59" max="59" width="26.140625" style="22" hidden="1" customWidth="1"/>
    <col min="60" max="60" width="1.8515625" style="22" hidden="1" customWidth="1"/>
    <col min="61" max="63" width="2.28125" style="22" customWidth="1"/>
    <col min="64" max="16384" width="2.28125" style="22" customWidth="1"/>
  </cols>
  <sheetData>
    <row r="1" spans="1:59" ht="25.5" customHeight="1">
      <c r="A1" s="191" t="s">
        <v>208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50" t="s">
        <v>81</v>
      </c>
      <c r="BB1" s="50" t="s">
        <v>82</v>
      </c>
      <c r="BC1" s="50" t="s">
        <v>83</v>
      </c>
      <c r="BD1" s="51" t="s">
        <v>84</v>
      </c>
      <c r="BE1" s="51" t="s">
        <v>85</v>
      </c>
      <c r="BF1" s="51" t="s">
        <v>86</v>
      </c>
      <c r="BG1" s="51" t="s">
        <v>87</v>
      </c>
    </row>
    <row r="2" spans="1:60" ht="325.5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59" t="s">
        <v>88</v>
      </c>
      <c r="BB2" s="59" t="s">
        <v>216</v>
      </c>
      <c r="BC2" s="60" t="s">
        <v>89</v>
      </c>
      <c r="BD2" s="60" t="s">
        <v>90</v>
      </c>
      <c r="BE2" s="60" t="s">
        <v>217</v>
      </c>
      <c r="BF2" s="60" t="s">
        <v>91</v>
      </c>
      <c r="BG2" s="63" t="s">
        <v>92</v>
      </c>
      <c r="BH2" s="60" t="s">
        <v>179</v>
      </c>
    </row>
    <row r="3" spans="1:60" ht="27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61" t="s">
        <v>93</v>
      </c>
      <c r="BB3" s="61" t="s">
        <v>216</v>
      </c>
      <c r="BC3" s="62" t="s">
        <v>89</v>
      </c>
      <c r="BD3" s="62" t="s">
        <v>94</v>
      </c>
      <c r="BE3" s="62" t="s">
        <v>218</v>
      </c>
      <c r="BF3" s="62" t="s">
        <v>95</v>
      </c>
      <c r="BG3" s="68" t="s">
        <v>92</v>
      </c>
      <c r="BH3" s="62" t="s">
        <v>179</v>
      </c>
    </row>
    <row r="4" spans="1:60" ht="25.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59" t="s">
        <v>96</v>
      </c>
      <c r="BB4" s="59" t="s">
        <v>216</v>
      </c>
      <c r="BC4" s="60" t="s">
        <v>89</v>
      </c>
      <c r="BD4" s="60" t="s">
        <v>97</v>
      </c>
      <c r="BE4" s="60" t="s">
        <v>219</v>
      </c>
      <c r="BF4" s="60" t="s">
        <v>98</v>
      </c>
      <c r="BG4" s="63" t="s">
        <v>92</v>
      </c>
      <c r="BH4" s="60" t="s">
        <v>179</v>
      </c>
    </row>
    <row r="5" spans="1:60" s="30" customFormat="1" ht="18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184" t="s">
        <v>53</v>
      </c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37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61" t="s">
        <v>99</v>
      </c>
      <c r="BB5" s="68" t="s">
        <v>220</v>
      </c>
      <c r="BC5" s="62" t="s">
        <v>100</v>
      </c>
      <c r="BD5" s="62" t="s">
        <v>101</v>
      </c>
      <c r="BE5" s="62" t="s">
        <v>221</v>
      </c>
      <c r="BF5" s="62" t="s">
        <v>102</v>
      </c>
      <c r="BG5" s="68" t="s">
        <v>103</v>
      </c>
      <c r="BH5" s="62" t="s">
        <v>180</v>
      </c>
    </row>
    <row r="6" spans="1:60" s="30" customFormat="1" ht="22.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187" t="s">
        <v>88</v>
      </c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59" t="s">
        <v>104</v>
      </c>
      <c r="BB6" s="63" t="s">
        <v>220</v>
      </c>
      <c r="BC6" s="60" t="s">
        <v>100</v>
      </c>
      <c r="BD6" s="60" t="s">
        <v>105</v>
      </c>
      <c r="BE6" s="60" t="s">
        <v>222</v>
      </c>
      <c r="BF6" s="60" t="s">
        <v>106</v>
      </c>
      <c r="BG6" s="63" t="s">
        <v>103</v>
      </c>
      <c r="BH6" s="60" t="s">
        <v>180</v>
      </c>
    </row>
    <row r="7" spans="1:60" s="30" customFormat="1" ht="18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181" t="s">
        <v>48</v>
      </c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61" t="s">
        <v>107</v>
      </c>
      <c r="BB7" s="68" t="s">
        <v>220</v>
      </c>
      <c r="BC7" s="62" t="s">
        <v>100</v>
      </c>
      <c r="BD7" s="62" t="s">
        <v>108</v>
      </c>
      <c r="BE7" s="62" t="s">
        <v>223</v>
      </c>
      <c r="BF7" s="62" t="s">
        <v>109</v>
      </c>
      <c r="BG7" s="68" t="s">
        <v>103</v>
      </c>
      <c r="BH7" s="62" t="s">
        <v>180</v>
      </c>
    </row>
    <row r="8" spans="1:60" s="30" customFormat="1" ht="21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57" t="s">
        <v>44</v>
      </c>
      <c r="O8" s="57"/>
      <c r="P8" s="57"/>
      <c r="Q8" s="57"/>
      <c r="R8" s="57"/>
      <c r="S8" s="57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59" t="s">
        <v>110</v>
      </c>
      <c r="BB8" s="63" t="s">
        <v>220</v>
      </c>
      <c r="BC8" s="60" t="s">
        <v>100</v>
      </c>
      <c r="BD8" s="60" t="s">
        <v>111</v>
      </c>
      <c r="BE8" s="60" t="s">
        <v>224</v>
      </c>
      <c r="BF8" s="60" t="s">
        <v>112</v>
      </c>
      <c r="BG8" s="63" t="s">
        <v>113</v>
      </c>
      <c r="BH8" s="60" t="s">
        <v>181</v>
      </c>
    </row>
    <row r="9" spans="1:60" s="30" customFormat="1" ht="27" customHeight="1">
      <c r="A9" s="36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61" t="s">
        <v>114</v>
      </c>
      <c r="BB9" s="68" t="s">
        <v>220</v>
      </c>
      <c r="BC9" s="62" t="s">
        <v>100</v>
      </c>
      <c r="BD9" s="62" t="s">
        <v>115</v>
      </c>
      <c r="BE9" s="62" t="s">
        <v>225</v>
      </c>
      <c r="BF9" s="62" t="s">
        <v>116</v>
      </c>
      <c r="BG9" s="68" t="s">
        <v>113</v>
      </c>
      <c r="BH9" s="62" t="s">
        <v>181</v>
      </c>
    </row>
    <row r="10" spans="1:60" s="30" customFormat="1" ht="12.75" customHeight="1">
      <c r="A10" s="36"/>
      <c r="B10" s="185" t="s">
        <v>211</v>
      </c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59" t="s">
        <v>117</v>
      </c>
      <c r="BB10" s="63" t="s">
        <v>226</v>
      </c>
      <c r="BC10" s="60" t="s">
        <v>118</v>
      </c>
      <c r="BD10" s="60" t="s">
        <v>119</v>
      </c>
      <c r="BE10" s="60" t="s">
        <v>227</v>
      </c>
      <c r="BF10" s="60" t="s">
        <v>228</v>
      </c>
      <c r="BG10" s="63" t="s">
        <v>120</v>
      </c>
      <c r="BH10" s="60" t="s">
        <v>182</v>
      </c>
    </row>
    <row r="11" spans="1:60" s="30" customFormat="1" ht="42" customHeight="1">
      <c r="A11" s="36"/>
      <c r="B11" s="175" t="s">
        <v>210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61" t="s">
        <v>121</v>
      </c>
      <c r="BB11" s="68" t="s">
        <v>226</v>
      </c>
      <c r="BC11" s="62" t="s">
        <v>118</v>
      </c>
      <c r="BD11" s="62" t="s">
        <v>122</v>
      </c>
      <c r="BE11" s="62" t="s">
        <v>229</v>
      </c>
      <c r="BF11" s="62" t="s">
        <v>230</v>
      </c>
      <c r="BG11" s="68" t="s">
        <v>120</v>
      </c>
      <c r="BH11" s="62" t="s">
        <v>182</v>
      </c>
    </row>
    <row r="12" spans="1:60" s="30" customFormat="1" ht="18.75" customHeight="1">
      <c r="A12" s="36"/>
      <c r="B12" s="194" t="s">
        <v>178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5"/>
      <c r="R12" s="195"/>
      <c r="S12" s="195"/>
      <c r="T12" s="195"/>
      <c r="U12" s="195"/>
      <c r="V12" s="195"/>
      <c r="W12" s="195"/>
      <c r="X12" s="195"/>
      <c r="Y12" s="195"/>
      <c r="Z12" s="179" t="s">
        <v>6</v>
      </c>
      <c r="AA12" s="179"/>
      <c r="AB12" s="180"/>
      <c r="AC12" s="180"/>
      <c r="AD12" s="180"/>
      <c r="AE12" s="180"/>
      <c r="AF12" s="180"/>
      <c r="AG12" s="180"/>
      <c r="AH12" s="180"/>
      <c r="AI12" s="180"/>
      <c r="AJ12" s="180"/>
      <c r="AK12" s="37"/>
      <c r="AL12" s="37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59" t="s">
        <v>123</v>
      </c>
      <c r="BB12" s="63" t="s">
        <v>226</v>
      </c>
      <c r="BC12" s="60" t="s">
        <v>118</v>
      </c>
      <c r="BD12" s="60" t="s">
        <v>124</v>
      </c>
      <c r="BE12" s="60" t="s">
        <v>231</v>
      </c>
      <c r="BF12" s="60" t="s">
        <v>125</v>
      </c>
      <c r="BG12" s="63" t="s">
        <v>120</v>
      </c>
      <c r="BH12" s="60" t="s">
        <v>182</v>
      </c>
    </row>
    <row r="13" spans="1:60" s="30" customFormat="1" ht="9.75" customHeight="1">
      <c r="A13" s="36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61" t="s">
        <v>126</v>
      </c>
      <c r="BB13" s="68" t="s">
        <v>226</v>
      </c>
      <c r="BC13" s="62" t="s">
        <v>118</v>
      </c>
      <c r="BD13" s="62" t="s">
        <v>127</v>
      </c>
      <c r="BE13" s="60" t="s">
        <v>232</v>
      </c>
      <c r="BF13" s="62" t="s">
        <v>128</v>
      </c>
      <c r="BG13" s="68" t="s">
        <v>129</v>
      </c>
      <c r="BH13" s="62" t="s">
        <v>183</v>
      </c>
    </row>
    <row r="14" spans="1:60" s="30" customFormat="1" ht="37.5" customHeight="1">
      <c r="A14" s="36"/>
      <c r="B14" s="73" t="s">
        <v>192</v>
      </c>
      <c r="C14" s="196" t="s">
        <v>193</v>
      </c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7" t="s">
        <v>194</v>
      </c>
      <c r="AA14" s="198"/>
      <c r="AB14" s="198"/>
      <c r="AC14" s="199"/>
      <c r="AD14" s="188" t="s">
        <v>195</v>
      </c>
      <c r="AE14" s="188"/>
      <c r="AF14" s="188"/>
      <c r="AG14" s="188"/>
      <c r="AH14" s="188"/>
      <c r="AI14" s="188"/>
      <c r="AJ14" s="188"/>
      <c r="AK14" s="188"/>
      <c r="AL14" s="188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59" t="s">
        <v>130</v>
      </c>
      <c r="BB14" s="63" t="s">
        <v>226</v>
      </c>
      <c r="BC14" s="63" t="s">
        <v>226</v>
      </c>
      <c r="BD14" s="60" t="s">
        <v>131</v>
      </c>
      <c r="BE14" s="60" t="s">
        <v>233</v>
      </c>
      <c r="BF14" s="60" t="s">
        <v>132</v>
      </c>
      <c r="BG14" s="69" t="s">
        <v>129</v>
      </c>
      <c r="BH14" s="69" t="s">
        <v>183</v>
      </c>
    </row>
    <row r="15" spans="1:60" ht="18.75" customHeight="1">
      <c r="A15" s="38"/>
      <c r="B15" s="74">
        <v>1</v>
      </c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204"/>
      <c r="AA15" s="205"/>
      <c r="AB15" s="205"/>
      <c r="AC15" s="206"/>
      <c r="AD15" s="207"/>
      <c r="AE15" s="208"/>
      <c r="AF15" s="208"/>
      <c r="AG15" s="208"/>
      <c r="AH15" s="208"/>
      <c r="AI15" s="208"/>
      <c r="AJ15" s="208"/>
      <c r="AK15" s="208"/>
      <c r="AL15" s="209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76" t="s">
        <v>133</v>
      </c>
      <c r="BB15" s="52" t="s">
        <v>234</v>
      </c>
      <c r="BC15" s="77" t="s">
        <v>134</v>
      </c>
      <c r="BD15" s="77" t="s">
        <v>135</v>
      </c>
      <c r="BE15" s="78" t="s">
        <v>235</v>
      </c>
      <c r="BF15" s="77" t="s">
        <v>136</v>
      </c>
      <c r="BG15" s="52" t="s">
        <v>137</v>
      </c>
      <c r="BH15" s="77" t="s">
        <v>184</v>
      </c>
    </row>
    <row r="16" spans="1:60" ht="18.75" customHeight="1">
      <c r="A16" s="38"/>
      <c r="B16" s="74">
        <v>2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204"/>
      <c r="AA16" s="205"/>
      <c r="AB16" s="205"/>
      <c r="AC16" s="206"/>
      <c r="AD16" s="189"/>
      <c r="AE16" s="189"/>
      <c r="AF16" s="189"/>
      <c r="AG16" s="189"/>
      <c r="AH16" s="189"/>
      <c r="AI16" s="189"/>
      <c r="AJ16" s="189"/>
      <c r="AK16" s="189"/>
      <c r="AL16" s="189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79" t="s">
        <v>138</v>
      </c>
      <c r="BB16" s="80" t="s">
        <v>234</v>
      </c>
      <c r="BC16" s="78" t="s">
        <v>134</v>
      </c>
      <c r="BD16" s="78" t="s">
        <v>139</v>
      </c>
      <c r="BE16" s="78" t="s">
        <v>236</v>
      </c>
      <c r="BF16" s="78" t="s">
        <v>140</v>
      </c>
      <c r="BG16" s="80" t="s">
        <v>137</v>
      </c>
      <c r="BH16" s="78" t="s">
        <v>184</v>
      </c>
    </row>
    <row r="17" spans="1:60" ht="18.75" customHeight="1">
      <c r="A17" s="38"/>
      <c r="B17" s="74">
        <v>3</v>
      </c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204"/>
      <c r="AA17" s="205"/>
      <c r="AB17" s="205"/>
      <c r="AC17" s="206"/>
      <c r="AD17" s="189"/>
      <c r="AE17" s="189"/>
      <c r="AF17" s="189"/>
      <c r="AG17" s="189"/>
      <c r="AH17" s="189"/>
      <c r="AI17" s="189"/>
      <c r="AJ17" s="189"/>
      <c r="AK17" s="189"/>
      <c r="AL17" s="189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76" t="s">
        <v>141</v>
      </c>
      <c r="BB17" s="52" t="s">
        <v>234</v>
      </c>
      <c r="BC17" s="77" t="s">
        <v>134</v>
      </c>
      <c r="BD17" s="77" t="s">
        <v>142</v>
      </c>
      <c r="BE17" s="78" t="s">
        <v>237</v>
      </c>
      <c r="BF17" s="77" t="s">
        <v>143</v>
      </c>
      <c r="BG17" s="52" t="s">
        <v>137</v>
      </c>
      <c r="BH17" s="77" t="s">
        <v>184</v>
      </c>
    </row>
    <row r="18" spans="1:60" ht="18.75" customHeight="1">
      <c r="A18" s="38"/>
      <c r="B18" s="74">
        <v>4</v>
      </c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204"/>
      <c r="AA18" s="205"/>
      <c r="AB18" s="205"/>
      <c r="AC18" s="206"/>
      <c r="AD18" s="189"/>
      <c r="AE18" s="189"/>
      <c r="AF18" s="189"/>
      <c r="AG18" s="189"/>
      <c r="AH18" s="189"/>
      <c r="AI18" s="189"/>
      <c r="AJ18" s="189"/>
      <c r="AK18" s="189"/>
      <c r="AL18" s="189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79" t="s">
        <v>49</v>
      </c>
      <c r="BB18" s="80" t="s">
        <v>238</v>
      </c>
      <c r="BC18" s="78" t="s">
        <v>144</v>
      </c>
      <c r="BD18" s="78" t="s">
        <v>145</v>
      </c>
      <c r="BE18" s="78" t="s">
        <v>239</v>
      </c>
      <c r="BF18" s="78" t="s">
        <v>146</v>
      </c>
      <c r="BG18" s="80" t="s">
        <v>22</v>
      </c>
      <c r="BH18" s="78" t="s">
        <v>185</v>
      </c>
    </row>
    <row r="19" spans="1:60" ht="18.75" customHeight="1">
      <c r="A19" s="38"/>
      <c r="B19" s="74">
        <v>5</v>
      </c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204"/>
      <c r="AA19" s="205"/>
      <c r="AB19" s="205"/>
      <c r="AC19" s="206"/>
      <c r="AD19" s="189"/>
      <c r="AE19" s="189"/>
      <c r="AF19" s="189"/>
      <c r="AG19" s="189"/>
      <c r="AH19" s="189"/>
      <c r="AI19" s="189"/>
      <c r="AJ19" s="189"/>
      <c r="AK19" s="189"/>
      <c r="AL19" s="189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76" t="s">
        <v>147</v>
      </c>
      <c r="BB19" s="52" t="s">
        <v>238</v>
      </c>
      <c r="BC19" s="77" t="s">
        <v>144</v>
      </c>
      <c r="BD19" s="77" t="s">
        <v>148</v>
      </c>
      <c r="BE19" s="78" t="s">
        <v>240</v>
      </c>
      <c r="BF19" s="77" t="s">
        <v>149</v>
      </c>
      <c r="BG19" s="52" t="s">
        <v>22</v>
      </c>
      <c r="BH19" s="77" t="s">
        <v>185</v>
      </c>
    </row>
    <row r="20" spans="1:60" ht="18.75" customHeight="1">
      <c r="A20" s="38"/>
      <c r="B20" s="74">
        <v>6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204"/>
      <c r="AA20" s="205"/>
      <c r="AB20" s="205"/>
      <c r="AC20" s="206"/>
      <c r="AD20" s="189"/>
      <c r="AE20" s="189"/>
      <c r="AF20" s="189"/>
      <c r="AG20" s="189"/>
      <c r="AH20" s="189"/>
      <c r="AI20" s="189"/>
      <c r="AJ20" s="189"/>
      <c r="AK20" s="189"/>
      <c r="AL20" s="189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79" t="s">
        <v>150</v>
      </c>
      <c r="BB20" s="80" t="s">
        <v>238</v>
      </c>
      <c r="BC20" s="78" t="s">
        <v>144</v>
      </c>
      <c r="BD20" s="78" t="s">
        <v>241</v>
      </c>
      <c r="BE20" s="78" t="s">
        <v>242</v>
      </c>
      <c r="BF20" s="78" t="s">
        <v>243</v>
      </c>
      <c r="BG20" s="80" t="s">
        <v>22</v>
      </c>
      <c r="BH20" s="78" t="s">
        <v>185</v>
      </c>
    </row>
    <row r="21" spans="1:60" ht="18.75" customHeight="1">
      <c r="A21" s="38"/>
      <c r="B21" s="74">
        <v>7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204"/>
      <c r="AA21" s="205"/>
      <c r="AB21" s="205"/>
      <c r="AC21" s="206"/>
      <c r="AD21" s="189"/>
      <c r="AE21" s="189"/>
      <c r="AF21" s="189"/>
      <c r="AG21" s="189"/>
      <c r="AH21" s="189"/>
      <c r="AI21" s="189"/>
      <c r="AJ21" s="189"/>
      <c r="AK21" s="189"/>
      <c r="AL21" s="189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76" t="s">
        <v>151</v>
      </c>
      <c r="BB21" s="52" t="s">
        <v>244</v>
      </c>
      <c r="BC21" s="77" t="s">
        <v>152</v>
      </c>
      <c r="BD21" s="77" t="s">
        <v>153</v>
      </c>
      <c r="BE21" s="78" t="s">
        <v>245</v>
      </c>
      <c r="BF21" s="77" t="s">
        <v>154</v>
      </c>
      <c r="BG21" s="52" t="s">
        <v>22</v>
      </c>
      <c r="BH21" s="77" t="s">
        <v>186</v>
      </c>
    </row>
    <row r="22" spans="1:60" ht="18.75" customHeight="1">
      <c r="A22" s="38"/>
      <c r="B22" s="74">
        <v>8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204"/>
      <c r="AA22" s="205"/>
      <c r="AB22" s="205"/>
      <c r="AC22" s="206"/>
      <c r="AD22" s="189"/>
      <c r="AE22" s="189"/>
      <c r="AF22" s="189"/>
      <c r="AG22" s="189"/>
      <c r="AH22" s="189"/>
      <c r="AI22" s="189"/>
      <c r="AJ22" s="189"/>
      <c r="AK22" s="189"/>
      <c r="AL22" s="189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79" t="s">
        <v>155</v>
      </c>
      <c r="BB22" s="80" t="s">
        <v>244</v>
      </c>
      <c r="BC22" s="78" t="s">
        <v>152</v>
      </c>
      <c r="BD22" s="78" t="s">
        <v>156</v>
      </c>
      <c r="BE22" s="78" t="s">
        <v>246</v>
      </c>
      <c r="BF22" s="78" t="s">
        <v>157</v>
      </c>
      <c r="BG22" s="80" t="s">
        <v>22</v>
      </c>
      <c r="BH22" s="78" t="s">
        <v>186</v>
      </c>
    </row>
    <row r="23" spans="1:60" ht="18.75" customHeight="1">
      <c r="A23" s="38"/>
      <c r="B23" s="74">
        <v>9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204"/>
      <c r="AA23" s="205"/>
      <c r="AB23" s="205"/>
      <c r="AC23" s="206"/>
      <c r="AD23" s="189"/>
      <c r="AE23" s="189"/>
      <c r="AF23" s="189"/>
      <c r="AG23" s="189"/>
      <c r="AH23" s="189"/>
      <c r="AI23" s="189"/>
      <c r="AJ23" s="189"/>
      <c r="AK23" s="189"/>
      <c r="AL23" s="189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61" t="s">
        <v>247</v>
      </c>
      <c r="BB23" s="68" t="s">
        <v>244</v>
      </c>
      <c r="BC23" s="62" t="s">
        <v>152</v>
      </c>
      <c r="BD23" s="62" t="s">
        <v>213</v>
      </c>
      <c r="BE23" s="83" t="s">
        <v>248</v>
      </c>
      <c r="BF23" s="62" t="s">
        <v>214</v>
      </c>
      <c r="BG23" s="68" t="s">
        <v>22</v>
      </c>
      <c r="BH23" s="62" t="s">
        <v>186</v>
      </c>
    </row>
    <row r="24" spans="1:60" ht="18.75" customHeight="1">
      <c r="A24" s="38"/>
      <c r="B24" s="74">
        <v>10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204"/>
      <c r="AA24" s="205"/>
      <c r="AB24" s="205"/>
      <c r="AC24" s="206"/>
      <c r="AD24" s="189"/>
      <c r="AE24" s="189"/>
      <c r="AF24" s="189"/>
      <c r="AG24" s="189"/>
      <c r="AH24" s="189"/>
      <c r="AI24" s="189"/>
      <c r="AJ24" s="189"/>
      <c r="AK24" s="189"/>
      <c r="AL24" s="189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76" t="s">
        <v>215</v>
      </c>
      <c r="BB24" s="81" t="s">
        <v>244</v>
      </c>
      <c r="BC24" s="77" t="s">
        <v>152</v>
      </c>
      <c r="BD24" s="77" t="s">
        <v>249</v>
      </c>
      <c r="BE24" s="78" t="s">
        <v>250</v>
      </c>
      <c r="BF24" s="77" t="s">
        <v>251</v>
      </c>
      <c r="BG24" s="52" t="s">
        <v>22</v>
      </c>
      <c r="BH24" s="77" t="s">
        <v>187</v>
      </c>
    </row>
    <row r="25" spans="1:60" ht="18.75" customHeight="1">
      <c r="A25" s="38"/>
      <c r="B25" s="74">
        <v>11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204"/>
      <c r="AA25" s="205"/>
      <c r="AB25" s="205"/>
      <c r="AC25" s="206"/>
      <c r="AD25" s="189"/>
      <c r="AE25" s="189"/>
      <c r="AF25" s="189"/>
      <c r="AG25" s="189"/>
      <c r="AH25" s="189"/>
      <c r="AI25" s="189"/>
      <c r="AJ25" s="189"/>
      <c r="AK25" s="189"/>
      <c r="AL25" s="189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79" t="s">
        <v>158</v>
      </c>
      <c r="BB25" s="82" t="s">
        <v>252</v>
      </c>
      <c r="BC25" s="78" t="s">
        <v>159</v>
      </c>
      <c r="BD25" s="78" t="s">
        <v>160</v>
      </c>
      <c r="BE25" s="78" t="s">
        <v>253</v>
      </c>
      <c r="BF25" s="78" t="s">
        <v>161</v>
      </c>
      <c r="BG25" s="80" t="s">
        <v>162</v>
      </c>
      <c r="BH25" s="78" t="s">
        <v>187</v>
      </c>
    </row>
    <row r="26" spans="1:60" ht="18.75" customHeight="1">
      <c r="A26" s="38"/>
      <c r="B26" s="74">
        <v>12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204"/>
      <c r="AA26" s="205"/>
      <c r="AB26" s="205"/>
      <c r="AC26" s="206"/>
      <c r="AD26" s="189"/>
      <c r="AE26" s="189"/>
      <c r="AF26" s="189"/>
      <c r="AG26" s="189"/>
      <c r="AH26" s="189"/>
      <c r="AI26" s="189"/>
      <c r="AJ26" s="189"/>
      <c r="AK26" s="189"/>
      <c r="AL26" s="189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76" t="s">
        <v>163</v>
      </c>
      <c r="BB26" s="81" t="s">
        <v>252</v>
      </c>
      <c r="BC26" s="77" t="s">
        <v>159</v>
      </c>
      <c r="BD26" s="77" t="s">
        <v>164</v>
      </c>
      <c r="BE26" s="78" t="s">
        <v>254</v>
      </c>
      <c r="BF26" s="77" t="s">
        <v>165</v>
      </c>
      <c r="BG26" s="52" t="s">
        <v>162</v>
      </c>
      <c r="BH26" s="77" t="s">
        <v>187</v>
      </c>
    </row>
    <row r="27" spans="1:60" ht="18.75" customHeight="1">
      <c r="A27" s="38"/>
      <c r="B27" s="74">
        <v>13</v>
      </c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204"/>
      <c r="AA27" s="205"/>
      <c r="AB27" s="205"/>
      <c r="AC27" s="206"/>
      <c r="AD27" s="189"/>
      <c r="AE27" s="189"/>
      <c r="AF27" s="189"/>
      <c r="AG27" s="189"/>
      <c r="AH27" s="189"/>
      <c r="AI27" s="189"/>
      <c r="AJ27" s="189"/>
      <c r="AK27" s="189"/>
      <c r="AL27" s="189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79" t="s">
        <v>166</v>
      </c>
      <c r="BB27" s="80" t="s">
        <v>252</v>
      </c>
      <c r="BC27" s="78" t="s">
        <v>159</v>
      </c>
      <c r="BD27" s="78" t="s">
        <v>167</v>
      </c>
      <c r="BE27" s="78" t="s">
        <v>255</v>
      </c>
      <c r="BF27" s="78" t="s">
        <v>168</v>
      </c>
      <c r="BG27" s="78" t="s">
        <v>162</v>
      </c>
      <c r="BH27" s="78" t="s">
        <v>188</v>
      </c>
    </row>
    <row r="28" spans="1:60" ht="18.75" customHeight="1">
      <c r="A28" s="38"/>
      <c r="B28" s="74">
        <v>14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204"/>
      <c r="AA28" s="205"/>
      <c r="AB28" s="205"/>
      <c r="AC28" s="206"/>
      <c r="AD28" s="189"/>
      <c r="AE28" s="189"/>
      <c r="AF28" s="189"/>
      <c r="AG28" s="189"/>
      <c r="AH28" s="189"/>
      <c r="AI28" s="189"/>
      <c r="AJ28" s="189"/>
      <c r="AK28" s="189"/>
      <c r="AL28" s="189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76" t="s">
        <v>169</v>
      </c>
      <c r="BB28" s="77" t="s">
        <v>170</v>
      </c>
      <c r="BC28" s="77" t="s">
        <v>171</v>
      </c>
      <c r="BD28" s="77" t="s">
        <v>172</v>
      </c>
      <c r="BE28" s="78" t="s">
        <v>256</v>
      </c>
      <c r="BF28" s="77" t="s">
        <v>173</v>
      </c>
      <c r="BG28" s="77" t="s">
        <v>174</v>
      </c>
      <c r="BH28" s="77" t="s">
        <v>188</v>
      </c>
    </row>
    <row r="29" spans="1:60" ht="24" customHeight="1">
      <c r="A29" s="38"/>
      <c r="B29" s="74">
        <v>15</v>
      </c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204"/>
      <c r="AA29" s="205"/>
      <c r="AB29" s="205"/>
      <c r="AC29" s="206"/>
      <c r="AD29" s="189"/>
      <c r="AE29" s="189"/>
      <c r="AF29" s="189"/>
      <c r="AG29" s="189"/>
      <c r="AH29" s="189"/>
      <c r="AI29" s="189"/>
      <c r="AJ29" s="189"/>
      <c r="AK29" s="189"/>
      <c r="AL29" s="189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79" t="s">
        <v>175</v>
      </c>
      <c r="BB29" s="80" t="s">
        <v>170</v>
      </c>
      <c r="BC29" s="78" t="s">
        <v>171</v>
      </c>
      <c r="BD29" s="78" t="s">
        <v>176</v>
      </c>
      <c r="BE29" s="78" t="s">
        <v>257</v>
      </c>
      <c r="BF29" s="78" t="s">
        <v>177</v>
      </c>
      <c r="BG29" s="78" t="s">
        <v>174</v>
      </c>
      <c r="BH29" s="78"/>
    </row>
    <row r="30" spans="1:52" s="75" customFormat="1" ht="5.2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</row>
    <row r="31" spans="1:53" s="30" customFormat="1" ht="24" customHeight="1">
      <c r="A31" s="36"/>
      <c r="B31" s="203" t="s">
        <v>189</v>
      </c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190"/>
      <c r="S31" s="190"/>
      <c r="T31" s="190"/>
      <c r="U31" s="190"/>
      <c r="V31" s="190"/>
      <c r="W31" s="190"/>
      <c r="X31" s="190"/>
      <c r="Y31" s="190"/>
      <c r="Z31" s="190"/>
      <c r="AA31" s="203" t="s">
        <v>190</v>
      </c>
      <c r="AB31" s="203"/>
      <c r="AC31" s="203"/>
      <c r="AD31" s="203"/>
      <c r="AE31" s="203"/>
      <c r="AF31" s="210"/>
      <c r="AG31" s="210"/>
      <c r="AH31" s="210"/>
      <c r="AI31" s="210"/>
      <c r="AJ31" s="210"/>
      <c r="AK31" s="210"/>
      <c r="AL31" s="210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54" t="s">
        <v>204</v>
      </c>
    </row>
    <row r="32" spans="1:53" s="30" customFormat="1" ht="39" customHeight="1">
      <c r="A32" s="36"/>
      <c r="B32" s="175" t="s">
        <v>191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55" t="s">
        <v>205</v>
      </c>
    </row>
    <row r="33" spans="1:59" s="30" customFormat="1" ht="43.5" customHeight="1">
      <c r="A33" s="36"/>
      <c r="B33" s="179" t="s">
        <v>209</v>
      </c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55" t="s">
        <v>206</v>
      </c>
      <c r="BB33" s="41"/>
      <c r="BC33" s="41"/>
      <c r="BD33" s="41"/>
      <c r="BE33" s="41"/>
      <c r="BF33" s="41"/>
      <c r="BG33" s="41"/>
    </row>
    <row r="34" spans="1:61" ht="27" customHeight="1">
      <c r="A34" s="38"/>
      <c r="B34" s="193" t="s">
        <v>56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I34" s="30"/>
    </row>
    <row r="35" spans="1:59" s="30" customFormat="1" ht="21" customHeight="1">
      <c r="A35" s="36"/>
      <c r="B35" s="40" t="s">
        <v>54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54"/>
      <c r="BB35" s="53"/>
      <c r="BC35" s="53"/>
      <c r="BD35" s="53"/>
      <c r="BE35" s="52"/>
      <c r="BF35" s="53"/>
      <c r="BG35" s="53"/>
    </row>
    <row r="36" spans="1:52" ht="23.25" customHeight="1">
      <c r="A36" s="3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</row>
    <row r="37" spans="1:52" s="30" customFormat="1" ht="12" customHeight="1">
      <c r="A37" s="36"/>
      <c r="B37" s="200" t="s">
        <v>50</v>
      </c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</row>
    <row r="38" spans="1:52" s="30" customFormat="1" ht="18" customHeight="1">
      <c r="A38" s="36"/>
      <c r="B38" s="182" t="s">
        <v>52</v>
      </c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37"/>
      <c r="AL38" s="37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</row>
    <row r="39" spans="1:52" ht="19.5" customHeight="1">
      <c r="A39" s="38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</row>
    <row r="40" spans="1:52" s="30" customFormat="1" ht="21.75" customHeight="1">
      <c r="A40" s="36"/>
      <c r="B40" s="182" t="s">
        <v>51</v>
      </c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</row>
    <row r="41" spans="1:52" ht="24.75" customHeight="1">
      <c r="A41" s="38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</row>
    <row r="42" spans="1:52" s="30" customFormat="1" ht="12" customHeight="1">
      <c r="A42" s="36"/>
      <c r="B42" s="200" t="s">
        <v>212</v>
      </c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</row>
    <row r="43" spans="1:52" s="30" customFormat="1" ht="19.5" customHeight="1">
      <c r="A43" s="36"/>
      <c r="B43" s="177" t="s">
        <v>45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</row>
    <row r="44" spans="1:52" s="30" customFormat="1" ht="19.5" customHeight="1">
      <c r="A44" s="36"/>
      <c r="B44" s="203" t="s">
        <v>196</v>
      </c>
      <c r="C44" s="203"/>
      <c r="D44" s="203"/>
      <c r="E44" s="203"/>
      <c r="F44" s="203"/>
      <c r="G44" s="203"/>
      <c r="H44" s="179" t="s">
        <v>197</v>
      </c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</row>
    <row r="45" spans="1:52" s="30" customFormat="1" ht="19.5" customHeight="1">
      <c r="A45" s="36"/>
      <c r="B45" s="72"/>
      <c r="C45" s="72"/>
      <c r="D45" s="72"/>
      <c r="E45" s="72"/>
      <c r="F45" s="72"/>
      <c r="G45" s="72"/>
      <c r="H45" s="179" t="s">
        <v>198</v>
      </c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90" t="s">
        <v>199</v>
      </c>
      <c r="AG45" s="190"/>
      <c r="AH45" s="190"/>
      <c r="AI45" s="190"/>
      <c r="AJ45" s="190"/>
      <c r="AK45" s="190"/>
      <c r="AL45" s="190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</row>
    <row r="46" spans="1:52" s="30" customFormat="1" ht="18.75" customHeight="1">
      <c r="A46" s="36"/>
      <c r="B46" s="36"/>
      <c r="C46" s="36"/>
      <c r="D46" s="36"/>
      <c r="E46" s="36"/>
      <c r="F46" s="36"/>
      <c r="G46" s="36"/>
      <c r="H46" s="179" t="s">
        <v>200</v>
      </c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</row>
    <row r="47" spans="1:52" s="30" customFormat="1" ht="23.25" customHeight="1">
      <c r="A47" s="36"/>
      <c r="B47" s="36"/>
      <c r="C47" s="36"/>
      <c r="D47" s="36"/>
      <c r="E47" s="36"/>
      <c r="F47" s="36"/>
      <c r="G47" s="36"/>
      <c r="H47" s="179" t="s">
        <v>201</v>
      </c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87" t="s">
        <v>199</v>
      </c>
      <c r="AG47" s="187"/>
      <c r="AH47" s="187"/>
      <c r="AI47" s="187"/>
      <c r="AJ47" s="187"/>
      <c r="AK47" s="187"/>
      <c r="AL47" s="187"/>
      <c r="AM47" s="56"/>
      <c r="AN47" s="5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</row>
    <row r="48" spans="1:52" s="30" customFormat="1" ht="19.5" customHeight="1">
      <c r="A48" s="36"/>
      <c r="B48" s="181" t="s">
        <v>46</v>
      </c>
      <c r="C48" s="181"/>
      <c r="D48" s="181"/>
      <c r="E48" s="181"/>
      <c r="F48" s="181"/>
      <c r="G48" s="181"/>
      <c r="H48" s="181"/>
      <c r="I48" s="176"/>
      <c r="J48" s="176"/>
      <c r="K48" s="176"/>
      <c r="L48" s="176"/>
      <c r="M48" s="176"/>
      <c r="N48" s="176"/>
      <c r="O48" s="176"/>
      <c r="P48" s="176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</row>
    <row r="49" spans="1:52" s="30" customFormat="1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47" t="s">
        <v>10</v>
      </c>
      <c r="K49" s="36"/>
      <c r="L49" s="36"/>
      <c r="M49" s="36"/>
      <c r="N49" s="36"/>
      <c r="O49" s="36"/>
      <c r="P49" s="36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</row>
    <row r="50" spans="1:52" s="30" customFormat="1" ht="28.5" customHeight="1">
      <c r="A50" s="36"/>
      <c r="B50" s="181" t="s">
        <v>47</v>
      </c>
      <c r="C50" s="181"/>
      <c r="D50" s="181"/>
      <c r="E50" s="181"/>
      <c r="F50" s="181"/>
      <c r="G50" s="181"/>
      <c r="H50" s="181"/>
      <c r="I50" s="178"/>
      <c r="J50" s="178"/>
      <c r="K50" s="178"/>
      <c r="L50" s="178"/>
      <c r="M50" s="178"/>
      <c r="N50" s="178"/>
      <c r="O50" s="178"/>
      <c r="P50" s="178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</row>
    <row r="51" spans="1:52" s="30" customFormat="1" ht="12.75" customHeight="1">
      <c r="A51" s="36"/>
      <c r="B51" s="36"/>
      <c r="C51" s="36"/>
      <c r="D51" s="36"/>
      <c r="E51" s="36"/>
      <c r="F51" s="36"/>
      <c r="G51" s="36"/>
      <c r="H51" s="36"/>
      <c r="I51" s="48"/>
      <c r="J51" s="47" t="s">
        <v>10</v>
      </c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</row>
    <row r="52" spans="1:59" s="30" customFormat="1" ht="1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55"/>
      <c r="BB52" s="45"/>
      <c r="BC52" s="45"/>
      <c r="BD52" s="45"/>
      <c r="BE52" s="45"/>
      <c r="BF52" s="45"/>
      <c r="BG52" s="45"/>
    </row>
    <row r="53" spans="1:59" s="30" customFormat="1" ht="6.75" customHeight="1">
      <c r="A53" s="42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55"/>
      <c r="BB53" s="53"/>
      <c r="BC53" s="53"/>
      <c r="BD53" s="53"/>
      <c r="BE53" s="53"/>
      <c r="BF53" s="53"/>
      <c r="BG53" s="53"/>
    </row>
    <row r="54" spans="1:52" s="30" customFormat="1" ht="11.2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</row>
    <row r="55" spans="1:242" s="30" customFormat="1" ht="16.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202" t="s">
        <v>60</v>
      </c>
      <c r="Q55" s="202"/>
      <c r="R55" s="202"/>
      <c r="S55" s="202"/>
      <c r="T55" s="202"/>
      <c r="U55" s="202"/>
      <c r="V55" s="202"/>
      <c r="W55" s="202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49"/>
      <c r="GP55" s="49"/>
      <c r="GQ55" s="49"/>
      <c r="GR55" s="49"/>
      <c r="GS55" s="49"/>
      <c r="GT55" s="49"/>
      <c r="GU55" s="49"/>
      <c r="GV55" s="49"/>
      <c r="GW55" s="49"/>
      <c r="GX55" s="49"/>
      <c r="GY55" s="49"/>
      <c r="GZ55" s="49"/>
      <c r="HA55" s="49"/>
      <c r="HB55" s="49"/>
      <c r="HC55" s="49"/>
      <c r="HD55" s="49"/>
      <c r="HE55" s="49"/>
      <c r="HF55" s="49"/>
      <c r="HG55" s="49"/>
      <c r="HH55" s="49"/>
      <c r="HI55" s="49"/>
      <c r="HJ55" s="49"/>
      <c r="HK55" s="49"/>
      <c r="HL55" s="49"/>
      <c r="HM55" s="49"/>
      <c r="HN55" s="49"/>
      <c r="HO55" s="49"/>
      <c r="HP55" s="49"/>
      <c r="HQ55" s="49"/>
      <c r="HR55" s="49"/>
      <c r="HS55" s="49"/>
      <c r="HT55" s="49"/>
      <c r="HU55" s="49"/>
      <c r="HV55" s="49"/>
      <c r="HW55" s="49"/>
      <c r="HX55" s="49"/>
      <c r="HY55" s="49"/>
      <c r="HZ55" s="49"/>
      <c r="IA55" s="49"/>
      <c r="IB55" s="49"/>
      <c r="IC55" s="49"/>
      <c r="ID55" s="49"/>
      <c r="IE55" s="49"/>
      <c r="IF55" s="49"/>
      <c r="IG55" s="49"/>
      <c r="IH55" s="49"/>
    </row>
    <row r="56" spans="1:52" s="30" customFormat="1" ht="1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73" t="s">
        <v>61</v>
      </c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</row>
    <row r="57" spans="1:55" s="30" customFormat="1" ht="15">
      <c r="A57" s="13"/>
      <c r="B57" s="13"/>
      <c r="C57" s="13"/>
      <c r="D57" s="13"/>
      <c r="E57" s="13"/>
      <c r="F57" s="160" t="s">
        <v>62</v>
      </c>
      <c r="G57" s="160"/>
      <c r="H57" s="160"/>
      <c r="I57" s="160"/>
      <c r="J57" s="160"/>
      <c r="K57" s="160"/>
      <c r="L57" s="171">
        <f>AB12</f>
        <v>0</v>
      </c>
      <c r="M57" s="171"/>
      <c r="N57" s="171"/>
      <c r="O57" s="171"/>
      <c r="P57" s="171"/>
      <c r="Q57" s="13" t="s">
        <v>19</v>
      </c>
      <c r="R57" s="172">
        <f>Q12</f>
        <v>0</v>
      </c>
      <c r="S57" s="121"/>
      <c r="T57" s="121"/>
      <c r="U57" s="121"/>
      <c r="V57" s="121"/>
      <c r="W57" s="121"/>
      <c r="X57" s="121"/>
      <c r="Y57" s="121"/>
      <c r="Z57" s="121"/>
      <c r="AA57" s="121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49"/>
      <c r="BB57" s="49"/>
      <c r="BC57" s="49"/>
    </row>
    <row r="58" spans="1:52" s="30" customFormat="1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</row>
    <row r="59" spans="1:52" s="30" customFormat="1" ht="27.75" customHeight="1">
      <c r="A59" s="170" t="s">
        <v>57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3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</row>
    <row r="60" spans="1:52" s="30" customFormat="1" ht="28.5" customHeight="1">
      <c r="A60" s="169" t="str">
        <f>VLOOKUP($W$6,$BA$2:$BG$29,4,0)</f>
        <v>начальника Брестского областного управления Госпромнадзора Калишука Игоря Геннадьевича, </v>
      </c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3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</row>
    <row r="61" spans="1:52" s="30" customFormat="1" ht="15">
      <c r="A61" s="169" t="s">
        <v>58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 t="str">
        <f>VLOOKUP($W$6,$BA$2:$BG$29,5,0)</f>
        <v>20.03.2024 г. № 43-03/2024</v>
      </c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70" t="s">
        <v>59</v>
      </c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3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</row>
    <row r="62" spans="1:52" ht="19.5" customHeight="1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</row>
    <row r="63" spans="1:52" s="30" customFormat="1" ht="9" customHeight="1">
      <c r="A63" s="164" t="s">
        <v>28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44"/>
      <c r="AM63" s="13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</row>
    <row r="64" spans="1:52" s="30" customFormat="1" ht="15">
      <c r="A64" s="170" t="s">
        <v>23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3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</row>
    <row r="65" spans="1:52" ht="20.25" customHeight="1">
      <c r="A65" s="163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</row>
    <row r="66" spans="1:52" s="30" customFormat="1" ht="9.75" customHeight="1">
      <c r="A66" s="164" t="s">
        <v>29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43"/>
      <c r="AM66" s="13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</row>
    <row r="67" spans="1:52" s="30" customFormat="1" ht="13.5" customHeight="1">
      <c r="A67" s="165" t="s">
        <v>26</v>
      </c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3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</row>
    <row r="68" spans="1:52" s="30" customFormat="1" ht="9" customHeight="1">
      <c r="A68" s="167" t="s">
        <v>30</v>
      </c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3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</row>
    <row r="69" spans="1:52" s="30" customFormat="1" ht="39" customHeight="1">
      <c r="A69" s="168" t="s">
        <v>207</v>
      </c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3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</row>
    <row r="70" spans="1:52" s="30" customFormat="1" ht="16.5" customHeight="1">
      <c r="A70" s="107" t="s">
        <v>63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59"/>
      <c r="L70" s="159"/>
      <c r="M70" s="159"/>
      <c r="N70" s="159"/>
      <c r="O70" s="159"/>
      <c r="P70" s="159"/>
      <c r="Q70" s="159"/>
      <c r="R70" s="159"/>
      <c r="S70" s="160" t="s">
        <v>19</v>
      </c>
      <c r="T70" s="160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3"/>
      <c r="AJ70" s="13"/>
      <c r="AK70" s="13"/>
      <c r="AL70" s="13"/>
      <c r="AM70" s="13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</row>
    <row r="71" spans="1:52" s="30" customFormat="1" ht="14.25" customHeight="1">
      <c r="A71" s="157" t="s">
        <v>64</v>
      </c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62" t="str">
        <f>SUBSTITUTE(PROPER(INDEX(n_4,MID(TEXT(AJ138,n0),1,1)+1)&amp;INDEX(n0x,MID(TEXT(AJ138,n0),2,1)+1,MID(TEXT(AJ138,n0),3,1)+1)&amp;IF(-MID(TEXT(AJ138,n0),1,3),"миллиард"&amp;VLOOKUP(MID(TEXT(AJ138,n0),3,1)*AND(MID(TEXT(AJ138,n0),2,1)-1),мил,2),"")&amp;INDEX(n_4,MID(TEXT(AJ138,n0),4,1)+1)&amp;INDEX(n0x,MID(TEXT(AJ138,n0),5,1)+1,MID(TEXT(AJ138,n0),6,1)+1)&amp;IF(-MID(TEXT(AJ138,n0),4,3),"миллион"&amp;VLOOKUP(MID(TEXT(AJ138,n0),6,1)*AND(MID(TEXT(AJ138,n0),5,1)-1),мил,2),"")&amp;INDEX(n_4,MID(TEXT(AJ138,n0),7,1)+1)&amp;INDEX(n1x,MID(TEXT(AJ138,n0),8,1)+1,MID(TEXT(AJ138,n0),9,1)+1)&amp;IF(-MID(TEXT(AJ138,n0),7,3),VLOOKUP(MID(TEXT(AJ138,n0),9,1)*AND(MID(TEXT(AJ138,n0),8,1)-1),тыс,2),"")&amp;INDEX(n_4,MID(TEXT(AJ138,n0),10,1)+1)&amp;INDEX(n0x,MID(TEXT(AJ138,n0),11,1)+1,MID(TEXT(AJ138,n0),12,1)+1)),"z"," ")&amp;IF(TRUNC(TEXT(AJ138,n0)),"","Ноль ")&amp;"рубл"&amp;VLOOKUP(MOD(MAX(MOD(MID(TEXT(AJ138,n0),11,2)-11,100),9),10),{0,"ь ";1,"я ";4,"ей "},2)&amp;RIGHT(TEXT(AJ138,n0),2)&amp;" копе"&amp;VLOOKUP(MOD(MAX(MOD(RIGHT(TEXT(AJ138,n0),2)-11,100),9),10),{0,"йка";1,"йки";4,"ек"},2)</f>
        <v>Двадцать три рубля 04 копейки</v>
      </c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3"/>
      <c r="AM71" s="13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</row>
    <row r="72" spans="1:52" s="30" customFormat="1" ht="17.25" customHeight="1">
      <c r="A72" s="157" t="s">
        <v>65</v>
      </c>
      <c r="B72" s="157"/>
      <c r="C72" s="157"/>
      <c r="D72" s="157"/>
      <c r="E72" s="157"/>
      <c r="F72" s="157"/>
      <c r="G72" s="157"/>
      <c r="H72" s="157"/>
      <c r="I72" s="157"/>
      <c r="J72" s="21"/>
      <c r="K72" s="158" t="str">
        <f>SUBSTITUTE(PROPER(INDEX(n_4,MID(TEXT(AG138,n0),1,1)+1)&amp;INDEX(n0x,MID(TEXT(AG138,n0),2,1)+1,MID(TEXT(AG138,n0),3,1)+1)&amp;IF(-MID(TEXT(AG138,n0),1,3),"миллиард"&amp;VLOOKUP(MID(TEXT(AG138,n0),3,1)*AND(MID(TEXT(AG138,n0),2,1)-1),мил,2),"")&amp;INDEX(n_4,MID(TEXT(AG138,n0),4,1)+1)&amp;INDEX(n0x,MID(TEXT(AG138,n0),5,1)+1,MID(TEXT(AG138,n0),6,1)+1)&amp;IF(-MID(TEXT(AG138,n0),4,3),"миллион"&amp;VLOOKUP(MID(TEXT(AG138,n0),6,1)*AND(MID(TEXT(AG138,n0),5,1)-1),мил,2),"")&amp;INDEX(n_4,MID(TEXT(AG138,n0),7,1)+1)&amp;INDEX(n1x,MID(TEXT(AG138,n0),8,1)+1,MID(TEXT(AG138,n0),9,1)+1)&amp;IF(-MID(TEXT(AG138,n0),7,3),VLOOKUP(MID(TEXT(AG138,n0),9,1)*AND(MID(TEXT(AG138,n0),8,1)-1),тыс,2),"")&amp;INDEX(n_4,MID(TEXT(AG138,n0),10,1)+1)&amp;INDEX(n0x,MID(TEXT(AG138,n0),11,1)+1,MID(TEXT(AG138,n0),12,1)+1)),"z"," ")&amp;IF(TRUNC(TEXT(AG138,n0)),"","Ноль ")&amp;"рубл"&amp;VLOOKUP(MOD(MAX(MOD(MID(TEXT(AG138,n0),11,2)-11,100),9),10),{0,"ь ";1,"я ";4,"ей "},2)&amp;RIGHT(TEXT(AG138,n0),2)&amp;" копе"&amp;VLOOKUP(MOD(MAX(MOD(RIGHT(TEXT(AG138,n0),2)-11,100),9),10),{0,"йка";1,"йки";4,"ек"},2)</f>
        <v>Три рубля 84 копейки</v>
      </c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3"/>
      <c r="AM72" s="13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</row>
    <row r="73" spans="1:52" s="30" customFormat="1" ht="9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</row>
    <row r="74" spans="1:52" s="30" customFormat="1" ht="15">
      <c r="A74" s="101" t="s">
        <v>66</v>
      </c>
      <c r="B74" s="102"/>
      <c r="C74" s="103"/>
      <c r="D74" s="104" t="s">
        <v>7</v>
      </c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6"/>
      <c r="AA74" s="101" t="s">
        <v>67</v>
      </c>
      <c r="AB74" s="102"/>
      <c r="AC74" s="102"/>
      <c r="AD74" s="102"/>
      <c r="AE74" s="102"/>
      <c r="AF74" s="103"/>
      <c r="AG74" s="101" t="s">
        <v>68</v>
      </c>
      <c r="AH74" s="102"/>
      <c r="AI74" s="102"/>
      <c r="AJ74" s="102"/>
      <c r="AK74" s="102"/>
      <c r="AL74" s="103"/>
      <c r="AM74" s="13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</row>
    <row r="75" spans="1:52" s="30" customFormat="1" ht="15.75">
      <c r="A75" s="132">
        <v>1</v>
      </c>
      <c r="B75" s="133"/>
      <c r="C75" s="134"/>
      <c r="D75" s="145" t="s">
        <v>69</v>
      </c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7"/>
      <c r="AA75" s="138" t="s">
        <v>70</v>
      </c>
      <c r="AB75" s="139"/>
      <c r="AC75" s="139"/>
      <c r="AD75" s="139"/>
      <c r="AE75" s="139"/>
      <c r="AF75" s="140"/>
      <c r="AG75" s="141">
        <v>19.2</v>
      </c>
      <c r="AH75" s="152"/>
      <c r="AI75" s="152"/>
      <c r="AJ75" s="152"/>
      <c r="AK75" s="152"/>
      <c r="AL75" s="153"/>
      <c r="AM75" s="13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</row>
    <row r="76" spans="1:52" s="30" customFormat="1" ht="15.75">
      <c r="A76" s="132">
        <v>2</v>
      </c>
      <c r="B76" s="133"/>
      <c r="C76" s="134"/>
      <c r="D76" s="135" t="s">
        <v>71</v>
      </c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7"/>
      <c r="AA76" s="138" t="s">
        <v>72</v>
      </c>
      <c r="AB76" s="139"/>
      <c r="AC76" s="139"/>
      <c r="AD76" s="139"/>
      <c r="AE76" s="139"/>
      <c r="AF76" s="140"/>
      <c r="AG76" s="154">
        <v>1</v>
      </c>
      <c r="AH76" s="155"/>
      <c r="AI76" s="155"/>
      <c r="AJ76" s="155"/>
      <c r="AK76" s="155"/>
      <c r="AL76" s="156"/>
      <c r="AM76" s="13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</row>
    <row r="77" spans="1:52" s="30" customFormat="1" ht="17.25" customHeight="1">
      <c r="A77" s="132">
        <v>3</v>
      </c>
      <c r="B77" s="133"/>
      <c r="C77" s="134"/>
      <c r="D77" s="145" t="s">
        <v>73</v>
      </c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7"/>
      <c r="AA77" s="146" t="s">
        <v>70</v>
      </c>
      <c r="AB77" s="147"/>
      <c r="AC77" s="147"/>
      <c r="AD77" s="147"/>
      <c r="AE77" s="147"/>
      <c r="AF77" s="148"/>
      <c r="AG77" s="149">
        <f>AG75*AG76</f>
        <v>19.2</v>
      </c>
      <c r="AH77" s="150"/>
      <c r="AI77" s="150"/>
      <c r="AJ77" s="150"/>
      <c r="AK77" s="150"/>
      <c r="AL77" s="151"/>
      <c r="AM77" s="13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</row>
    <row r="78" spans="1:52" s="30" customFormat="1" ht="15.75">
      <c r="A78" s="132">
        <v>4</v>
      </c>
      <c r="B78" s="133"/>
      <c r="C78" s="134"/>
      <c r="D78" s="145" t="s">
        <v>74</v>
      </c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7"/>
      <c r="AA78" s="138" t="s">
        <v>70</v>
      </c>
      <c r="AB78" s="139"/>
      <c r="AC78" s="139"/>
      <c r="AD78" s="139"/>
      <c r="AE78" s="139"/>
      <c r="AF78" s="140"/>
      <c r="AG78" s="138">
        <f>ROUND(AG77*0.2,2)</f>
        <v>3.84</v>
      </c>
      <c r="AH78" s="139"/>
      <c r="AI78" s="139"/>
      <c r="AJ78" s="139"/>
      <c r="AK78" s="139"/>
      <c r="AL78" s="140"/>
      <c r="AM78" s="13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</row>
    <row r="79" spans="1:52" s="30" customFormat="1" ht="19.5" customHeight="1">
      <c r="A79" s="132">
        <v>5</v>
      </c>
      <c r="B79" s="133"/>
      <c r="C79" s="134"/>
      <c r="D79" s="135" t="s">
        <v>75</v>
      </c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7"/>
      <c r="AA79" s="138" t="s">
        <v>70</v>
      </c>
      <c r="AB79" s="139"/>
      <c r="AC79" s="139"/>
      <c r="AD79" s="139"/>
      <c r="AE79" s="139"/>
      <c r="AF79" s="140"/>
      <c r="AG79" s="141">
        <f>SUM(AG77:AL78)</f>
        <v>23.04</v>
      </c>
      <c r="AH79" s="139"/>
      <c r="AI79" s="139"/>
      <c r="AJ79" s="139"/>
      <c r="AK79" s="139"/>
      <c r="AL79" s="140"/>
      <c r="AM79" s="13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</row>
    <row r="80" spans="1:52" s="30" customFormat="1" ht="22.5" customHeight="1">
      <c r="A80" s="142" t="s">
        <v>76</v>
      </c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3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</row>
    <row r="81" spans="1:52" s="46" customFormat="1" ht="21.75" customHeight="1">
      <c r="A81" s="64"/>
      <c r="B81" s="64"/>
      <c r="C81" s="64"/>
      <c r="D81" s="64"/>
      <c r="E81" s="64"/>
      <c r="F81" s="65" t="s">
        <v>0</v>
      </c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6"/>
      <c r="T81" s="66"/>
      <c r="U81" s="64"/>
      <c r="V81" s="64"/>
      <c r="W81" s="64"/>
      <c r="X81" s="64"/>
      <c r="Y81" s="65" t="s">
        <v>1</v>
      </c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</row>
    <row r="82" spans="1:52" s="30" customFormat="1" ht="25.5" customHeight="1">
      <c r="A82" s="114" t="str">
        <f>VLOOKUP($W$6,$BA$2:$BG$29,6,0)</f>
        <v>Начальник Брестского областного 
управления Госпромнадзора
___________________________ И.Г.Калишук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4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</row>
    <row r="83" spans="1:52" s="30" customFormat="1" ht="15.75" customHeight="1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4"/>
      <c r="V83" s="14"/>
      <c r="W83" s="14"/>
      <c r="X83" s="14"/>
      <c r="Y83" s="14"/>
      <c r="Z83" s="14"/>
      <c r="AA83" s="29" t="s">
        <v>43</v>
      </c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</row>
    <row r="84" spans="1:52" s="30" customFormat="1" ht="27.75" customHeight="1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4"/>
      <c r="V84" s="117"/>
      <c r="W84" s="117"/>
      <c r="X84" s="117"/>
      <c r="Y84" s="117"/>
      <c r="Z84" s="117"/>
      <c r="AA84" s="117"/>
      <c r="AB84" s="117"/>
      <c r="AC84" s="117"/>
      <c r="AD84" s="144"/>
      <c r="AE84" s="144"/>
      <c r="AF84" s="144"/>
      <c r="AG84" s="144"/>
      <c r="AH84" s="144"/>
      <c r="AI84" s="144"/>
      <c r="AJ84" s="144"/>
      <c r="AK84" s="144"/>
      <c r="AL84" s="144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</row>
    <row r="85" spans="1:52" s="30" customFormat="1" ht="15" customHeight="1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4"/>
      <c r="V85" s="14" t="s">
        <v>10</v>
      </c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28" t="s">
        <v>24</v>
      </c>
      <c r="AH85" s="14"/>
      <c r="AI85" s="14"/>
      <c r="AJ85" s="14"/>
      <c r="AK85" s="14"/>
      <c r="AL85" s="14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</row>
    <row r="86" spans="1:52" s="30" customFormat="1" ht="15" customHeight="1">
      <c r="A86" s="14"/>
      <c r="B86" s="14"/>
      <c r="C86" s="14"/>
      <c r="D86" s="14"/>
      <c r="E86" s="14" t="s">
        <v>11</v>
      </c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5"/>
      <c r="T86" s="15"/>
      <c r="U86" s="14"/>
      <c r="V86" s="14"/>
      <c r="W86" s="14"/>
      <c r="X86" s="14"/>
      <c r="Y86" s="14"/>
      <c r="AA86" s="14"/>
      <c r="AB86" s="14" t="s">
        <v>11</v>
      </c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</row>
    <row r="87" spans="1:52" s="30" customFormat="1" ht="10.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</row>
    <row r="88" spans="1:52" s="30" customFormat="1" ht="15" customHeight="1">
      <c r="A88" s="107" t="s">
        <v>79</v>
      </c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5"/>
      <c r="T88" s="15"/>
      <c r="U88" s="14"/>
      <c r="V88" s="14"/>
      <c r="W88" s="17" t="s">
        <v>21</v>
      </c>
      <c r="X88" s="14"/>
      <c r="Y88" s="14"/>
      <c r="Z88" s="14"/>
      <c r="AA88" s="14"/>
      <c r="AB88" s="14"/>
      <c r="AC88" s="14"/>
      <c r="AD88" s="14"/>
      <c r="AE88" s="14"/>
      <c r="AF88" s="108"/>
      <c r="AG88" s="108"/>
      <c r="AH88" s="108"/>
      <c r="AI88" s="108"/>
      <c r="AJ88" s="108"/>
      <c r="AK88" s="108"/>
      <c r="AL88" s="108"/>
      <c r="AM88" s="13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</row>
    <row r="89" spans="1:52" s="30" customFormat="1" ht="24" customHeight="1">
      <c r="A89" s="109" t="str">
        <f>VLOOKUP($W$6,$BA$2:$BG$29,3,0)</f>
        <v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4"/>
      <c r="W89" s="14"/>
      <c r="X89" s="14"/>
      <c r="Y89" s="14"/>
      <c r="Z89" s="14"/>
      <c r="AA89" s="14"/>
      <c r="AB89" s="14"/>
      <c r="AC89" s="14"/>
      <c r="AD89" s="14"/>
      <c r="AE89" s="17" t="s">
        <v>6</v>
      </c>
      <c r="AF89" s="110"/>
      <c r="AG89" s="110"/>
      <c r="AH89" s="110"/>
      <c r="AI89" s="110"/>
      <c r="AJ89" s="110"/>
      <c r="AK89" s="110"/>
      <c r="AL89" s="34" t="s">
        <v>5</v>
      </c>
      <c r="AM89" s="13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</row>
    <row r="90" spans="1:52" s="30" customFormat="1" ht="15" customHeight="1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3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</row>
    <row r="91" spans="1:52" s="30" customFormat="1" ht="15" customHeight="1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3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</row>
    <row r="92" spans="1:52" s="30" customFormat="1" ht="15" customHeight="1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3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</row>
    <row r="93" spans="1:52" s="30" customFormat="1" ht="15" customHeight="1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4"/>
      <c r="W93" s="33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3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</row>
    <row r="94" spans="1:52" s="30" customFormat="1" ht="15" customHeight="1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3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</row>
    <row r="95" spans="1:52" s="30" customFormat="1" ht="36.75" customHeight="1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3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</row>
    <row r="96" spans="1:52" s="30" customFormat="1" ht="1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5"/>
      <c r="T96" s="1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3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</row>
    <row r="97" spans="1:52" s="30" customFormat="1" ht="22.5" customHeight="1">
      <c r="A97" s="111" t="s">
        <v>1</v>
      </c>
      <c r="B97" s="111"/>
      <c r="C97" s="111"/>
      <c r="D97" s="111"/>
      <c r="E97" s="111"/>
      <c r="F97" s="111"/>
      <c r="G97" s="111"/>
      <c r="H97" s="14"/>
      <c r="I97" s="96">
        <f>A62</f>
        <v>0</v>
      </c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13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</row>
    <row r="98" spans="1:52" s="30" customFormat="1" ht="20.25" customHeight="1">
      <c r="A98" s="17" t="s">
        <v>17</v>
      </c>
      <c r="B98" s="14"/>
      <c r="C98" s="14"/>
      <c r="D98" s="14"/>
      <c r="E98" s="14"/>
      <c r="F98" s="14"/>
      <c r="G98" s="14"/>
      <c r="H98" s="14"/>
      <c r="I98" s="127">
        <f>B39</f>
        <v>0</v>
      </c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3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</row>
    <row r="99" spans="2:52" s="30" customFormat="1" ht="23.25" customHeight="1">
      <c r="B99" s="14"/>
      <c r="C99" s="14"/>
      <c r="D99" s="14"/>
      <c r="E99" s="14"/>
      <c r="F99" s="14"/>
      <c r="G99" s="14"/>
      <c r="H99" s="14"/>
      <c r="I99" s="96">
        <f>B41</f>
        <v>0</v>
      </c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13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</row>
    <row r="100" spans="1:52" s="30" customFormat="1" ht="15" customHeight="1">
      <c r="A100" s="97" t="s">
        <v>32</v>
      </c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25"/>
      <c r="T100" s="25"/>
      <c r="U100" s="98">
        <f>AB12</f>
        <v>0</v>
      </c>
      <c r="V100" s="98"/>
      <c r="W100" s="98"/>
      <c r="X100" s="98"/>
      <c r="Y100" s="98"/>
      <c r="Z100" s="98"/>
      <c r="AA100" s="14" t="s">
        <v>80</v>
      </c>
      <c r="AB100" s="99">
        <f>Q12</f>
        <v>0</v>
      </c>
      <c r="AC100" s="100"/>
      <c r="AD100" s="100"/>
      <c r="AE100" s="100"/>
      <c r="AF100" s="100"/>
      <c r="AG100" s="100"/>
      <c r="AH100" s="100"/>
      <c r="AI100" s="16"/>
      <c r="AJ100" s="16"/>
      <c r="AK100" s="16"/>
      <c r="AM100" s="13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</row>
    <row r="101" spans="1:52" s="30" customFormat="1" ht="15" customHeight="1" thickBo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5"/>
      <c r="T101" s="1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3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</row>
    <row r="102" spans="1:52" s="30" customFormat="1" ht="56.25" customHeight="1">
      <c r="A102" s="211" t="s">
        <v>66</v>
      </c>
      <c r="B102" s="212"/>
      <c r="C102" s="213"/>
      <c r="D102" s="214" t="s">
        <v>7</v>
      </c>
      <c r="E102" s="215"/>
      <c r="F102" s="215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6"/>
      <c r="X102" s="217" t="s">
        <v>77</v>
      </c>
      <c r="Y102" s="218"/>
      <c r="Z102" s="219"/>
      <c r="AA102" s="217" t="s">
        <v>78</v>
      </c>
      <c r="AB102" s="218"/>
      <c r="AC102" s="219"/>
      <c r="AD102" s="217" t="s">
        <v>37</v>
      </c>
      <c r="AE102" s="218"/>
      <c r="AF102" s="219"/>
      <c r="AG102" s="217" t="s">
        <v>38</v>
      </c>
      <c r="AH102" s="218"/>
      <c r="AI102" s="219"/>
      <c r="AJ102" s="217" t="s">
        <v>39</v>
      </c>
      <c r="AK102" s="218"/>
      <c r="AL102" s="220"/>
      <c r="AM102" s="13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</row>
    <row r="103" spans="1:52" s="30" customFormat="1" ht="53.25" customHeight="1" thickBot="1">
      <c r="A103" s="221">
        <v>1</v>
      </c>
      <c r="B103" s="222"/>
      <c r="C103" s="222"/>
      <c r="D103" s="223" t="s">
        <v>202</v>
      </c>
      <c r="E103" s="223"/>
      <c r="F103" s="223"/>
      <c r="G103" s="223"/>
      <c r="H103" s="223"/>
      <c r="I103" s="223"/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  <c r="W103" s="223"/>
      <c r="X103" s="224">
        <f>AG76</f>
        <v>1</v>
      </c>
      <c r="Y103" s="225"/>
      <c r="Z103" s="225"/>
      <c r="AA103" s="226">
        <f>AA137</f>
        <v>19.2</v>
      </c>
      <c r="AB103" s="226"/>
      <c r="AC103" s="226"/>
      <c r="AD103" s="224">
        <f>AD137</f>
        <v>19.2</v>
      </c>
      <c r="AE103" s="224"/>
      <c r="AF103" s="224"/>
      <c r="AG103" s="224">
        <f>AG137</f>
        <v>3.84</v>
      </c>
      <c r="AH103" s="224"/>
      <c r="AI103" s="224"/>
      <c r="AJ103" s="224">
        <f>AJ137</f>
        <v>23.04</v>
      </c>
      <c r="AK103" s="224"/>
      <c r="AL103" s="227"/>
      <c r="AM103" s="13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</row>
    <row r="104" spans="1:52" s="30" customFormat="1" ht="23.25" customHeight="1" thickBo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5"/>
      <c r="T104" s="14"/>
      <c r="U104" s="14"/>
      <c r="V104" s="17"/>
      <c r="W104" s="14"/>
      <c r="X104" s="19" t="s">
        <v>8</v>
      </c>
      <c r="Y104" s="14"/>
      <c r="Z104" s="14"/>
      <c r="AA104" s="27"/>
      <c r="AB104" s="27"/>
      <c r="AC104" s="27"/>
      <c r="AD104" s="90">
        <f>SUMIF(AD103:AF103,"&gt;0",AD103:AF103)</f>
        <v>19.2</v>
      </c>
      <c r="AE104" s="90"/>
      <c r="AF104" s="90"/>
      <c r="AG104" s="90">
        <f>SUMIF(AG103:AI103,"&gt;0",AG103:AI103)</f>
        <v>3.84</v>
      </c>
      <c r="AH104" s="90"/>
      <c r="AI104" s="90"/>
      <c r="AJ104" s="91">
        <f>SUMIF(AJ103:AL103,"&gt;0",AJ103:AL103)</f>
        <v>23.04</v>
      </c>
      <c r="AK104" s="92"/>
      <c r="AL104" s="93"/>
      <c r="AM104" s="13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</row>
    <row r="105" spans="1:52" s="30" customFormat="1" ht="4.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5"/>
      <c r="T105" s="1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3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</row>
    <row r="106" spans="1:52" s="30" customFormat="1" ht="15" customHeight="1">
      <c r="A106" s="94" t="s">
        <v>9</v>
      </c>
      <c r="B106" s="94"/>
      <c r="C106" s="94"/>
      <c r="D106" s="94"/>
      <c r="E106" s="94"/>
      <c r="F106" s="94"/>
      <c r="G106" s="94"/>
      <c r="H106" s="95" t="str">
        <f>SUBSTITUTE(PROPER(INDEX(n_4,MID(TEXT(AJ104,n0),1,1)+1)&amp;INDEX(n0x,MID(TEXT(AJ104,n0),2,1)+1,MID(TEXT(AJ104,n0),3,1)+1)&amp;IF(-MID(TEXT(AJ104,n0),1,3),"миллиард"&amp;VLOOKUP(MID(TEXT(AJ104,n0),3,1)*AND(MID(TEXT(AJ104,n0),2,1)-1),мил,2),"")&amp;INDEX(n_4,MID(TEXT(AJ104,n0),4,1)+1)&amp;INDEX(n0x,MID(TEXT(AJ104,n0),5,1)+1,MID(TEXT(AJ104,n0),6,1)+1)&amp;IF(-MID(TEXT(AJ104,n0),4,3),"миллион"&amp;VLOOKUP(MID(TEXT(AJ104,n0),6,1)*AND(MID(TEXT(AJ104,n0),5,1)-1),мил,2),"")&amp;INDEX(n_4,MID(TEXT(AJ104,n0),7,1)+1)&amp;INDEX(n1x,MID(TEXT(AJ104,n0),8,1)+1,MID(TEXT(AJ104,n0),9,1)+1)&amp;IF(-MID(TEXT(AJ104,n0),7,3),VLOOKUP(MID(TEXT(AJ104,n0),9,1)*AND(MID(TEXT(AJ104,n0),8,1)-1),тыс,2),"")&amp;INDEX(n_4,MID(TEXT(AJ104,n0),10,1)+1)&amp;INDEX(n0x,MID(TEXT(AJ104,n0),11,1)+1,MID(TEXT(AJ104,n0),12,1)+1)),"z"," ")&amp;IF(TRUNC(TEXT(AJ104,n0)),"","Ноль ")&amp;"рубл"&amp;VLOOKUP(MOD(MAX(MOD(MID(TEXT(AJ104,n0),11,2)-11,100),9),10),{0,"ь ";1,"я ";4,"ей "},2)&amp;RIGHT(TEXT(AJ104,n0),2)&amp;" копе"&amp;VLOOKUP(MOD(MAX(MOD(RIGHT(TEXT(AJ104,n0),2)-11,100),9),10),{0,"йка";1,"йки";4,"ек"},2)</f>
        <v>Двадцать три рубля 04 копейки</v>
      </c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13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</row>
    <row r="107" spans="1:52" s="30" customFormat="1" ht="15" customHeight="1">
      <c r="A107" s="94" t="s">
        <v>18</v>
      </c>
      <c r="B107" s="94"/>
      <c r="C107" s="94"/>
      <c r="D107" s="94"/>
      <c r="E107" s="94"/>
      <c r="F107" s="94"/>
      <c r="G107" s="94"/>
      <c r="H107" s="85" t="str">
        <f>SUBSTITUTE(PROPER(INDEX(n_4,MID(TEXT(AG104,n0),1,1)+1)&amp;INDEX(n0x,MID(TEXT(AG104,n0),2,1)+1,MID(TEXT(AG104,n0),3,1)+1)&amp;IF(-MID(TEXT(AG104,n0),1,3),"миллиард"&amp;VLOOKUP(MID(TEXT(AG104,n0),3,1)*AND(MID(TEXT(AG104,n0),2,1)-1),мил,2),"")&amp;INDEX(n_4,MID(TEXT(AG104,n0),4,1)+1)&amp;INDEX(n0x,MID(TEXT(AG104,n0),5,1)+1,MID(TEXT(AG104,n0),6,1)+1)&amp;IF(-MID(TEXT(AG104,n0),4,3),"миллион"&amp;VLOOKUP(MID(TEXT(AG104,n0),6,1)*AND(MID(TEXT(AG104,n0),5,1)-1),мил,2),"")&amp;INDEX(n_4,MID(TEXT(AG104,n0),7,1)+1)&amp;INDEX(n1x,MID(TEXT(AG104,n0),8,1)+1,MID(TEXT(AG104,n0),9,1)+1)&amp;IF(-MID(TEXT(AG104,n0),7,3),VLOOKUP(MID(TEXT(AG104,n0),9,1)*AND(MID(TEXT(AG104,n0),8,1)-1),тыс,2),"")&amp;INDEX(n_4,MID(TEXT(AG104,n0),10,1)+1)&amp;INDEX(n0x,MID(TEXT(AG104,n0),11,1)+1,MID(TEXT(AG104,n0),12,1)+1)),"z"," ")&amp;IF(TRUNC(TEXT(AG104,n0)),"","Ноль ")&amp;"рубл"&amp;VLOOKUP(MOD(MAX(MOD(MID(TEXT(AG104,n0),11,2)-11,100),9),10),{0,"ь ";1,"я ";4,"ей "},2)&amp;RIGHT(TEXT(AG104,n0),2)&amp;" копе"&amp;VLOOKUP(MOD(MAX(MOD(RIGHT(TEXT(AG104,n0),2)-11,100),9),10),{0,"йка";1,"йки";4,"ек"},2)</f>
        <v>Три рубля 84 копейки</v>
      </c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13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</row>
    <row r="108" spans="1:52" s="30" customFormat="1" ht="4.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5"/>
      <c r="T108" s="1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3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</row>
    <row r="109" spans="1:52" s="30" customFormat="1" ht="15" customHeight="1">
      <c r="A109" s="84" t="s">
        <v>34</v>
      </c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</row>
    <row r="110" spans="1:52" s="30" customFormat="1" ht="21" customHeight="1">
      <c r="A110" s="84" t="s">
        <v>20</v>
      </c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13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</row>
    <row r="111" spans="1:52" s="30" customFormat="1" ht="19.5" customHeight="1">
      <c r="A111" s="84" t="s">
        <v>33</v>
      </c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13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</row>
    <row r="112" spans="1:52" s="30" customFormat="1" ht="9" customHeight="1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1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3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</row>
    <row r="113" spans="1:52" s="30" customFormat="1" ht="75.75" customHeight="1">
      <c r="A113" s="86" t="str">
        <f>VLOOKUP($W$6,$BA$2:$BG$29,6,0)</f>
        <v>Начальник Брестского областного 
управления Госпромнадзора
___________________________ И.Г.Калишук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3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</row>
    <row r="114" spans="1:52" s="30" customFormat="1" ht="15" customHeight="1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15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9"/>
      <c r="AG114" s="89"/>
      <c r="AH114" s="89"/>
      <c r="AI114" s="89"/>
      <c r="AJ114" s="89"/>
      <c r="AK114" s="89"/>
      <c r="AL114" s="89"/>
      <c r="AM114" s="13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</row>
    <row r="115" spans="1:52" s="30" customFormat="1" ht="15" customHeight="1">
      <c r="A115" s="13" t="s">
        <v>11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6"/>
      <c r="T115" s="1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</row>
    <row r="116" spans="1:52" s="30" customFormat="1" ht="1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6"/>
      <c r="T116" s="16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</row>
    <row r="117" spans="1:52" s="30" customFormat="1" ht="1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</row>
    <row r="118" spans="1:52" s="30" customFormat="1" ht="1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</row>
    <row r="119" spans="1:52" s="30" customFormat="1" ht="15">
      <c r="A119" s="128" t="s">
        <v>31</v>
      </c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4"/>
      <c r="R119" s="128" t="s">
        <v>1</v>
      </c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3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</row>
    <row r="120" spans="1:52" s="30" customFormat="1" ht="15">
      <c r="A120" s="109" t="str">
        <f>VLOOKUP($W$6,$BA$2:$BG$29,3,0)</f>
        <v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v>
      </c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4"/>
      <c r="R120" s="129">
        <f>A62</f>
        <v>0</v>
      </c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29"/>
      <c r="AK120" s="129"/>
      <c r="AL120" s="129"/>
      <c r="AM120" s="13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</row>
    <row r="121" spans="1:52" s="30" customFormat="1" ht="15.75" customHeight="1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4"/>
      <c r="R121" s="129"/>
      <c r="S121" s="129"/>
      <c r="T121" s="129"/>
      <c r="U121" s="129"/>
      <c r="V121" s="129"/>
      <c r="W121" s="129"/>
      <c r="X121" s="129"/>
      <c r="Y121" s="129"/>
      <c r="Z121" s="129"/>
      <c r="AA121" s="129"/>
      <c r="AB121" s="129"/>
      <c r="AC121" s="129"/>
      <c r="AD121" s="129"/>
      <c r="AE121" s="129"/>
      <c r="AF121" s="129"/>
      <c r="AG121" s="129"/>
      <c r="AH121" s="129"/>
      <c r="AI121" s="129"/>
      <c r="AJ121" s="129"/>
      <c r="AK121" s="129"/>
      <c r="AL121" s="129"/>
      <c r="AM121" s="13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</row>
    <row r="122" spans="1:52" s="30" customFormat="1" ht="12.75" customHeight="1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4"/>
      <c r="R122" s="20" t="s">
        <v>25</v>
      </c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</row>
    <row r="123" spans="1:52" s="30" customFormat="1" ht="6" customHeight="1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4"/>
      <c r="R123" s="130">
        <f>B39</f>
        <v>0</v>
      </c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0"/>
      <c r="AK123" s="130"/>
      <c r="AL123" s="130"/>
      <c r="AM123" s="13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</row>
    <row r="124" spans="1:52" s="30" customFormat="1" ht="23.25" customHeight="1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4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</row>
    <row r="125" spans="1:52" s="30" customFormat="1" ht="19.5" customHeight="1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4"/>
      <c r="R125" s="131" t="s">
        <v>27</v>
      </c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  <c r="AF125" s="131"/>
      <c r="AG125" s="131"/>
      <c r="AH125" s="131"/>
      <c r="AI125" s="131"/>
      <c r="AJ125" s="131"/>
      <c r="AK125" s="131"/>
      <c r="AL125" s="131"/>
      <c r="AM125" s="13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</row>
    <row r="126" spans="1:52" s="30" customFormat="1" ht="1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4"/>
      <c r="R126" s="131">
        <f>B41</f>
        <v>0</v>
      </c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</row>
    <row r="127" spans="1:52" s="30" customFormat="1" ht="30" customHeight="1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4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</row>
    <row r="128" spans="1:52" s="30" customFormat="1" ht="1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4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</row>
    <row r="129" spans="1:52" s="30" customFormat="1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1"/>
      <c r="AJ129" s="131"/>
      <c r="AK129" s="131"/>
      <c r="AL129" s="131"/>
      <c r="AM129" s="131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</row>
    <row r="130" spans="1:52" s="30" customFormat="1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20" t="s">
        <v>2</v>
      </c>
      <c r="O130" s="120"/>
      <c r="P130" s="120"/>
      <c r="Q130" s="120"/>
      <c r="R130" s="120"/>
      <c r="S130" s="121">
        <f>AF88</f>
        <v>0</v>
      </c>
      <c r="T130" s="121"/>
      <c r="U130" s="121"/>
      <c r="V130" s="121"/>
      <c r="W130" s="121"/>
      <c r="X130" s="121"/>
      <c r="Y130" s="121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3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</row>
    <row r="131" spans="1:52" s="30" customFormat="1" ht="21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3"/>
      <c r="N131" s="17" t="s">
        <v>3</v>
      </c>
      <c r="O131" s="14"/>
      <c r="P131" s="14"/>
      <c r="Q131" s="14"/>
      <c r="R131" s="14"/>
      <c r="S131" s="15"/>
      <c r="T131" s="1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3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</row>
    <row r="132" spans="1:52" s="30" customFormat="1" ht="15" customHeight="1">
      <c r="A132" s="18"/>
      <c r="B132" s="94" t="s">
        <v>35</v>
      </c>
      <c r="C132" s="94"/>
      <c r="D132" s="94"/>
      <c r="E132" s="94"/>
      <c r="F132" s="94"/>
      <c r="G132" s="94"/>
      <c r="H132" s="94"/>
      <c r="I132" s="94"/>
      <c r="J132" s="94"/>
      <c r="K132" s="94"/>
      <c r="L132" s="122">
        <f>Q12</f>
        <v>0</v>
      </c>
      <c r="M132" s="123"/>
      <c r="N132" s="123"/>
      <c r="O132" s="123"/>
      <c r="P132" s="123"/>
      <c r="Q132" s="123"/>
      <c r="R132" s="123"/>
      <c r="S132" s="123"/>
      <c r="T132" s="123"/>
      <c r="U132" s="14" t="s">
        <v>6</v>
      </c>
      <c r="V132" s="14"/>
      <c r="W132" s="124">
        <f>AB12</f>
        <v>0</v>
      </c>
      <c r="X132" s="124"/>
      <c r="Y132" s="124"/>
      <c r="Z132" s="124"/>
      <c r="AA132" s="124"/>
      <c r="AB132" s="124"/>
      <c r="AC132" s="31" t="e">
        <f>#REF!</f>
        <v>#REF!</v>
      </c>
      <c r="AD132" s="14"/>
      <c r="AE132" s="14"/>
      <c r="AF132" s="14"/>
      <c r="AG132" s="14"/>
      <c r="AH132" s="14"/>
      <c r="AI132" s="14"/>
      <c r="AJ132" s="14"/>
      <c r="AK132" s="14"/>
      <c r="AL132" s="14"/>
      <c r="AM132" s="13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</row>
    <row r="133" spans="1:52" s="30" customFormat="1" ht="18.75" customHeight="1">
      <c r="A133" s="17" t="s">
        <v>4</v>
      </c>
      <c r="B133" s="125"/>
      <c r="C133" s="125"/>
      <c r="D133" s="17" t="s">
        <v>4</v>
      </c>
      <c r="E133" s="126"/>
      <c r="F133" s="126"/>
      <c r="G133" s="126"/>
      <c r="H133" s="126"/>
      <c r="I133" s="126"/>
      <c r="J133" s="126"/>
      <c r="K133" s="126"/>
      <c r="L133" s="35" t="s">
        <v>5</v>
      </c>
      <c r="M133" s="14"/>
      <c r="N133" s="14"/>
      <c r="O133" s="32"/>
      <c r="P133" s="32"/>
      <c r="Q133" s="32"/>
      <c r="R133" s="32"/>
      <c r="S133" s="32"/>
      <c r="T133" s="32"/>
      <c r="U133" s="14"/>
      <c r="V133" s="14"/>
      <c r="W133" s="26"/>
      <c r="X133" s="26"/>
      <c r="Y133" s="26"/>
      <c r="Z133" s="26"/>
      <c r="AA133" s="26"/>
      <c r="AB133" s="26"/>
      <c r="AC133" s="26"/>
      <c r="AD133" s="14"/>
      <c r="AE133" s="14"/>
      <c r="AF133" s="14"/>
      <c r="AG133" s="14"/>
      <c r="AH133" s="14"/>
      <c r="AI133" s="14"/>
      <c r="AJ133" s="14"/>
      <c r="AK133" s="14"/>
      <c r="AL133" s="14"/>
      <c r="AM133" s="13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</row>
    <row r="134" spans="1:52" s="30" customFormat="1" ht="33" customHeight="1">
      <c r="A134" s="119" t="s">
        <v>40</v>
      </c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3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</row>
    <row r="135" spans="1:52" s="30" customFormat="1" ht="9" customHeight="1" thickBo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5"/>
      <c r="T135" s="1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3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</row>
    <row r="136" spans="1:52" s="30" customFormat="1" ht="60.75" customHeight="1">
      <c r="A136" s="211" t="s">
        <v>66</v>
      </c>
      <c r="B136" s="212"/>
      <c r="C136" s="213"/>
      <c r="D136" s="214" t="s">
        <v>7</v>
      </c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  <c r="U136" s="215"/>
      <c r="V136" s="215"/>
      <c r="W136" s="216"/>
      <c r="X136" s="217" t="s">
        <v>77</v>
      </c>
      <c r="Y136" s="218"/>
      <c r="Z136" s="219"/>
      <c r="AA136" s="217" t="s">
        <v>78</v>
      </c>
      <c r="AB136" s="218"/>
      <c r="AC136" s="219"/>
      <c r="AD136" s="217" t="s">
        <v>37</v>
      </c>
      <c r="AE136" s="218"/>
      <c r="AF136" s="219"/>
      <c r="AG136" s="217" t="s">
        <v>38</v>
      </c>
      <c r="AH136" s="218"/>
      <c r="AI136" s="219"/>
      <c r="AJ136" s="217" t="s">
        <v>39</v>
      </c>
      <c r="AK136" s="218"/>
      <c r="AL136" s="220"/>
      <c r="AM136" s="13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</row>
    <row r="137" spans="1:52" s="30" customFormat="1" ht="48" customHeight="1" thickBot="1">
      <c r="A137" s="221">
        <v>1</v>
      </c>
      <c r="B137" s="222"/>
      <c r="C137" s="222"/>
      <c r="D137" s="223" t="s">
        <v>203</v>
      </c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  <c r="P137" s="223"/>
      <c r="Q137" s="223"/>
      <c r="R137" s="223"/>
      <c r="S137" s="223"/>
      <c r="T137" s="223"/>
      <c r="U137" s="223"/>
      <c r="V137" s="223"/>
      <c r="W137" s="223"/>
      <c r="X137" s="224">
        <f>AG76</f>
        <v>1</v>
      </c>
      <c r="Y137" s="225"/>
      <c r="Z137" s="225"/>
      <c r="AA137" s="226">
        <f>AG75</f>
        <v>19.2</v>
      </c>
      <c r="AB137" s="226"/>
      <c r="AC137" s="226"/>
      <c r="AD137" s="224">
        <f>X137*AA137</f>
        <v>19.2</v>
      </c>
      <c r="AE137" s="224"/>
      <c r="AF137" s="224"/>
      <c r="AG137" s="224">
        <f>ROUND(AD137*0.2,2)</f>
        <v>3.84</v>
      </c>
      <c r="AH137" s="224"/>
      <c r="AI137" s="224"/>
      <c r="AJ137" s="224">
        <f>AD137+AG137</f>
        <v>23.04</v>
      </c>
      <c r="AK137" s="224"/>
      <c r="AL137" s="227"/>
      <c r="AM137" s="13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</row>
    <row r="138" spans="1:52" s="30" customFormat="1" ht="15.75" thickBo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5"/>
      <c r="T138" s="14"/>
      <c r="U138" s="14"/>
      <c r="V138" s="14"/>
      <c r="W138" s="14"/>
      <c r="X138" s="19" t="s">
        <v>8</v>
      </c>
      <c r="Y138" s="14"/>
      <c r="Z138" s="14"/>
      <c r="AA138" s="27"/>
      <c r="AB138" s="27"/>
      <c r="AC138" s="27"/>
      <c r="AD138" s="90">
        <f>SUMIF(AD137:AF137,"&gt;0",AD137:AF137)</f>
        <v>19.2</v>
      </c>
      <c r="AE138" s="90"/>
      <c r="AF138" s="90"/>
      <c r="AG138" s="90">
        <f>SUMIF(AG137:AI137,"&gt;0",AG137:AI137)</f>
        <v>3.84</v>
      </c>
      <c r="AH138" s="90"/>
      <c r="AI138" s="90"/>
      <c r="AJ138" s="91">
        <f>SUMIF(AJ137:AL137,"&gt;0",AJ137:AL137)</f>
        <v>23.04</v>
      </c>
      <c r="AK138" s="92"/>
      <c r="AL138" s="93"/>
      <c r="AM138" s="13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</row>
    <row r="139" spans="1:52" s="30" customFormat="1" ht="15">
      <c r="A139" s="112" t="s">
        <v>41</v>
      </c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  <c r="AD139" s="112"/>
      <c r="AE139" s="112"/>
      <c r="AF139" s="112"/>
      <c r="AG139" s="112"/>
      <c r="AH139" s="112"/>
      <c r="AI139" s="112"/>
      <c r="AJ139" s="112"/>
      <c r="AK139" s="112"/>
      <c r="AL139" s="112"/>
      <c r="AM139" s="13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</row>
    <row r="140" spans="1:52" s="30" customFormat="1" ht="15">
      <c r="A140" s="112" t="s">
        <v>36</v>
      </c>
      <c r="B140" s="112"/>
      <c r="C140" s="112"/>
      <c r="D140" s="112"/>
      <c r="E140" s="112"/>
      <c r="F140" s="112"/>
      <c r="G140" s="112"/>
      <c r="H140" s="95" t="str">
        <f>SUBSTITUTE(PROPER(INDEX(n_4,MID(TEXT(AJ138,n0),1,1)+1)&amp;INDEX(n0x,MID(TEXT(AJ138,n0),2,1)+1,MID(TEXT(AJ138,n0),3,1)+1)&amp;IF(-MID(TEXT(AJ138,n0),1,3),"миллиард"&amp;VLOOKUP(MID(TEXT(AJ138,n0),3,1)*AND(MID(TEXT(AJ138,n0),2,1)-1),мил,2),"")&amp;INDEX(n_4,MID(TEXT(AJ138,n0),4,1)+1)&amp;INDEX(n0x,MID(TEXT(AJ138,n0),5,1)+1,MID(TEXT(AJ138,n0),6,1)+1)&amp;IF(-MID(TEXT(AJ138,n0),4,3),"миллион"&amp;VLOOKUP(MID(TEXT(AJ138,n0),6,1)*AND(MID(TEXT(AJ138,n0),5,1)-1),мил,2),"")&amp;INDEX(n_4,MID(TEXT(AJ138,n0),7,1)+1)&amp;INDEX(n1x,MID(TEXT(AJ138,n0),8,1)+1,MID(TEXT(AJ138,n0),9,1)+1)&amp;IF(-MID(TEXT(AJ138,n0),7,3),VLOOKUP(MID(TEXT(AJ138,n0),9,1)*AND(MID(TEXT(AJ138,n0),8,1)-1),тыс,2),"")&amp;INDEX(n_4,MID(TEXT(AJ138,n0),10,1)+1)&amp;INDEX(n0x,MID(TEXT(AJ138,n0),11,1)+1,MID(TEXT(AJ138,n0),12,1)+1)),"z"," ")&amp;IF(TRUNC(TEXT(AJ138,n0)),"","Ноль ")&amp;"рубл"&amp;VLOOKUP(MOD(MAX(MOD(MID(TEXT(AJ138,n0),11,2)-11,100),9),10),{0,"ь ";1,"я ";4,"ей "},2)&amp;RIGHT(TEXT(AJ138,n0),2)&amp;" копе"&amp;VLOOKUP(MOD(MAX(MOD(RIGHT(TEXT(AJ138,n0),2)-11,100),9),10),{0,"йка";1,"йки";4,"ек"},2)</f>
        <v>Двадцать три рубля 04 копейки</v>
      </c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13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</row>
    <row r="141" spans="1:52" s="30" customFormat="1" ht="15" customHeight="1">
      <c r="A141" s="14" t="s">
        <v>18</v>
      </c>
      <c r="B141" s="14"/>
      <c r="C141" s="14"/>
      <c r="D141" s="14"/>
      <c r="E141" s="14"/>
      <c r="F141" s="14"/>
      <c r="G141" s="14"/>
      <c r="H141" s="85" t="str">
        <f>SUBSTITUTE(PROPER(INDEX(n_4,MID(TEXT(AG138,n0),1,1)+1)&amp;INDEX(n0x,MID(TEXT(AG138,n0),2,1)+1,MID(TEXT(AG138,n0),3,1)+1)&amp;IF(-MID(TEXT(AG138,n0),1,3),"миллиард"&amp;VLOOKUP(MID(TEXT(AG138,n0),3,1)*AND(MID(TEXT(AG138,n0),2,1)-1),мил,2),"")&amp;INDEX(n_4,MID(TEXT(AG138,n0),4,1)+1)&amp;INDEX(n0x,MID(TEXT(AG138,n0),5,1)+1,MID(TEXT(AG138,n0),6,1)+1)&amp;IF(-MID(TEXT(AG138,n0),4,3),"миллион"&amp;VLOOKUP(MID(TEXT(AG138,n0),6,1)*AND(MID(TEXT(AG138,n0),5,1)-1),мил,2),"")&amp;INDEX(n_4,MID(TEXT(AG138,n0),7,1)+1)&amp;INDEX(n1x,MID(TEXT(AG138,n0),8,1)+1,MID(TEXT(AG138,n0),9,1)+1)&amp;IF(-MID(TEXT(AG138,n0),7,3),VLOOKUP(MID(TEXT(AG138,n0),9,1)*AND(MID(TEXT(AG138,n0),8,1)-1),тыс,2),"")&amp;INDEX(n_4,MID(TEXT(AG138,n0),10,1)+1)&amp;INDEX(n0x,MID(TEXT(AG138,n0),11,1)+1,MID(TEXT(AG138,n0),12,1)+1)),"z"," ")&amp;IF(TRUNC(TEXT(AG138,n0)),"","Ноль ")&amp;"рубл"&amp;VLOOKUP(MOD(MAX(MOD(MID(TEXT(AG138,n0),11,2)-11,100),9),10),{0,"ь ";1,"я ";4,"ей "},2)&amp;RIGHT(TEXT(AG138,n0),2)&amp;" копе"&amp;VLOOKUP(MOD(MAX(MOD(RIGHT(TEXT(AG138,n0),2)-11,100),9),10),{0,"йка";1,"йки";4,"ек"},2)</f>
        <v>Три рубля 84 копейки</v>
      </c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13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</row>
    <row r="142" spans="1:52" s="30" customFormat="1" ht="15">
      <c r="A142" s="112" t="s">
        <v>55</v>
      </c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  <c r="AF142" s="112"/>
      <c r="AG142" s="112"/>
      <c r="AH142" s="112"/>
      <c r="AI142" s="112"/>
      <c r="AJ142" s="112"/>
      <c r="AK142" s="112"/>
      <c r="AL142" s="112"/>
      <c r="AM142" s="13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</row>
    <row r="143" spans="1:52" s="30" customFormat="1" ht="15">
      <c r="A143" s="112" t="s">
        <v>42</v>
      </c>
      <c r="B143" s="112"/>
      <c r="C143" s="112"/>
      <c r="D143" s="112"/>
      <c r="E143" s="112"/>
      <c r="F143" s="112"/>
      <c r="G143" s="112"/>
      <c r="H143" s="112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  <c r="AH143" s="113"/>
      <c r="AI143" s="113"/>
      <c r="AJ143" s="113"/>
      <c r="AK143" s="113"/>
      <c r="AL143" s="113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</row>
    <row r="144" spans="1:52" s="30" customFormat="1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5"/>
      <c r="T144" s="1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3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</row>
    <row r="145" spans="1:52" s="30" customFormat="1" ht="9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5"/>
      <c r="T145" s="1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3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</row>
    <row r="146" spans="1:52" s="30" customFormat="1" ht="15">
      <c r="A146" s="14"/>
      <c r="B146" s="14"/>
      <c r="C146" s="14"/>
      <c r="D146" s="14"/>
      <c r="E146" s="14"/>
      <c r="F146" s="17" t="s">
        <v>0</v>
      </c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5"/>
      <c r="T146" s="15"/>
      <c r="U146" s="14"/>
      <c r="V146" s="14"/>
      <c r="W146" s="14"/>
      <c r="X146" s="14"/>
      <c r="Y146" s="17" t="s">
        <v>1</v>
      </c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3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</row>
    <row r="147" spans="1:52" s="30" customFormat="1" ht="15">
      <c r="A147" s="114" t="str">
        <f>VLOOKUP($W$6,$BA$2:$BG$29,6,0)</f>
        <v>Начальник Брестского областного 
управления Госпромнадзора
___________________________ И.Г.Калишук</v>
      </c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5"/>
      <c r="U147" s="14"/>
      <c r="V147" s="115">
        <f>V82</f>
        <v>0</v>
      </c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3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</row>
    <row r="148" spans="1:52" s="30" customFormat="1" ht="15">
      <c r="A148" s="114"/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5"/>
      <c r="U148" s="14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3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</row>
    <row r="149" spans="1:52" s="30" customFormat="1" ht="15">
      <c r="A149" s="114"/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5"/>
      <c r="U149" s="14"/>
      <c r="V149" s="14"/>
      <c r="W149" s="14"/>
      <c r="X149" s="14"/>
      <c r="Y149" s="14"/>
      <c r="Z149" s="14"/>
      <c r="AA149" s="29" t="s">
        <v>43</v>
      </c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3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</row>
    <row r="150" spans="1:52" s="30" customFormat="1" ht="27.75" customHeight="1">
      <c r="A150" s="114"/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5"/>
      <c r="U150" s="14"/>
      <c r="V150" s="117"/>
      <c r="W150" s="117"/>
      <c r="X150" s="117"/>
      <c r="Y150" s="117"/>
      <c r="Z150" s="117"/>
      <c r="AA150" s="117"/>
      <c r="AB150" s="117"/>
      <c r="AC150" s="117"/>
      <c r="AD150" s="118">
        <f>AD84</f>
        <v>0</v>
      </c>
      <c r="AE150" s="118"/>
      <c r="AF150" s="118"/>
      <c r="AG150" s="118"/>
      <c r="AH150" s="118"/>
      <c r="AI150" s="118"/>
      <c r="AJ150" s="118"/>
      <c r="AK150" s="118"/>
      <c r="AL150" s="118"/>
      <c r="AM150" s="13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</row>
    <row r="151" spans="1:52" s="30" customFormat="1" ht="16.5" customHeight="1">
      <c r="A151" s="15"/>
      <c r="B151" s="15"/>
      <c r="C151" s="15"/>
      <c r="D151" s="15"/>
      <c r="E151" s="15"/>
      <c r="F151" s="15"/>
      <c r="G151" s="15"/>
      <c r="H151" s="15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5"/>
      <c r="T151" s="15"/>
      <c r="U151" s="14"/>
      <c r="V151" s="14" t="s">
        <v>10</v>
      </c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28" t="s">
        <v>24</v>
      </c>
      <c r="AH151" s="14"/>
      <c r="AI151" s="14"/>
      <c r="AJ151" s="14"/>
      <c r="AK151" s="14"/>
      <c r="AL151" s="14"/>
      <c r="AM151" s="13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</row>
    <row r="152" spans="1:52" s="30" customFormat="1" ht="21" customHeight="1">
      <c r="A152" s="14"/>
      <c r="B152" s="14"/>
      <c r="C152" s="14"/>
      <c r="D152" s="14"/>
      <c r="E152" s="58" t="s">
        <v>11</v>
      </c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70"/>
      <c r="T152" s="70"/>
      <c r="U152" s="58"/>
      <c r="V152" s="58"/>
      <c r="W152" s="58"/>
      <c r="X152" s="58"/>
      <c r="Y152" s="58"/>
      <c r="Z152" s="67"/>
      <c r="AA152" s="58"/>
      <c r="AB152" s="58" t="s">
        <v>11</v>
      </c>
      <c r="AC152" s="58"/>
      <c r="AD152" s="58"/>
      <c r="AE152" s="14"/>
      <c r="AF152" s="14"/>
      <c r="AG152" s="14"/>
      <c r="AH152" s="14"/>
      <c r="AI152" s="14"/>
      <c r="AJ152" s="14"/>
      <c r="AK152" s="14"/>
      <c r="AL152" s="14"/>
      <c r="AM152" s="13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</row>
    <row r="153" spans="40:52" s="30" customFormat="1" ht="26.25" customHeight="1"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</row>
    <row r="154" spans="40:52" s="30" customFormat="1" ht="26.25" customHeight="1"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</row>
    <row r="155" spans="40:52" s="30" customFormat="1" ht="26.25" customHeight="1"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</row>
    <row r="156" spans="40:52" s="30" customFormat="1" ht="26.25" customHeight="1"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</row>
    <row r="157" spans="40:52" s="30" customFormat="1" ht="26.25" customHeight="1"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</row>
    <row r="158" spans="40:52" s="30" customFormat="1" ht="8.25" customHeight="1"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</row>
    <row r="159" spans="40:52" s="30" customFormat="1" ht="15"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</row>
    <row r="160" spans="40:52" s="30" customFormat="1" ht="15"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</row>
    <row r="161" spans="40:52" s="30" customFormat="1" ht="24" customHeight="1"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</row>
    <row r="162" spans="40:52" s="30" customFormat="1" ht="31.5" customHeight="1"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</row>
    <row r="163" spans="40:52" s="30" customFormat="1" ht="15"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</row>
    <row r="164" spans="40:52" s="30" customFormat="1" ht="15"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</row>
    <row r="165" spans="40:52" s="30" customFormat="1" ht="64.5" customHeight="1"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</row>
    <row r="166" spans="40:52" s="30" customFormat="1" ht="55.5" customHeight="1"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</row>
    <row r="167" spans="40:52" s="30" customFormat="1" ht="15"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</row>
    <row r="168" spans="46:52" s="30" customFormat="1" ht="3" customHeight="1">
      <c r="AT168" s="36"/>
      <c r="AU168" s="36"/>
      <c r="AV168" s="36"/>
      <c r="AW168" s="36"/>
      <c r="AX168" s="36"/>
      <c r="AY168" s="36"/>
      <c r="AZ168" s="36"/>
    </row>
    <row r="169" spans="46:52" s="30" customFormat="1" ht="15">
      <c r="AT169" s="36"/>
      <c r="AU169" s="36"/>
      <c r="AV169" s="36"/>
      <c r="AW169" s="36"/>
      <c r="AX169" s="36"/>
      <c r="AY169" s="36"/>
      <c r="AZ169" s="36"/>
    </row>
    <row r="170" spans="46:52" s="30" customFormat="1" ht="15">
      <c r="AT170" s="36"/>
      <c r="AU170" s="36"/>
      <c r="AV170" s="36"/>
      <c r="AW170" s="36"/>
      <c r="AX170" s="36"/>
      <c r="AY170" s="36"/>
      <c r="AZ170" s="36"/>
    </row>
    <row r="171" spans="50:52" s="30" customFormat="1" ht="6" customHeight="1">
      <c r="AX171" s="36"/>
      <c r="AY171" s="36"/>
      <c r="AZ171" s="36"/>
    </row>
    <row r="172" spans="50:52" s="30" customFormat="1" ht="15">
      <c r="AX172" s="36"/>
      <c r="AY172" s="36"/>
      <c r="AZ172" s="36"/>
    </row>
    <row r="173" s="30" customFormat="1" ht="15"/>
    <row r="174" s="30" customFormat="1" ht="15"/>
    <row r="175" s="30" customFormat="1" ht="15"/>
    <row r="176" s="30" customFormat="1" ht="74.25" customHeight="1"/>
    <row r="177" s="30" customFormat="1" ht="8.25" customHeight="1"/>
    <row r="178" s="30" customFormat="1" ht="15"/>
    <row r="179" s="30" customFormat="1" ht="15"/>
  </sheetData>
  <sheetProtection password="CE2C" sheet="1" formatCells="0" formatColumns="0" formatRows="0" selectLockedCells="1"/>
  <mergeCells count="228">
    <mergeCell ref="H44:AL44"/>
    <mergeCell ref="W7:AL7"/>
    <mergeCell ref="B31:Q31"/>
    <mergeCell ref="R31:Z31"/>
    <mergeCell ref="AA31:AE31"/>
    <mergeCell ref="AF31:AL31"/>
    <mergeCell ref="B33:AL33"/>
    <mergeCell ref="C28:Y28"/>
    <mergeCell ref="Z28:AC28"/>
    <mergeCell ref="AD28:AL28"/>
    <mergeCell ref="C29:Y29"/>
    <mergeCell ref="Z29:AC29"/>
    <mergeCell ref="AD29:AL29"/>
    <mergeCell ref="C26:Y26"/>
    <mergeCell ref="Z26:AC26"/>
    <mergeCell ref="AD26:AL26"/>
    <mergeCell ref="C27:Y27"/>
    <mergeCell ref="Z27:AC27"/>
    <mergeCell ref="AD27:AL27"/>
    <mergeCell ref="C24:Y24"/>
    <mergeCell ref="Z24:AC24"/>
    <mergeCell ref="AD24:AL24"/>
    <mergeCell ref="C25:Y25"/>
    <mergeCell ref="Z25:AC25"/>
    <mergeCell ref="AD25:AL25"/>
    <mergeCell ref="C22:Y22"/>
    <mergeCell ref="Z22:AC22"/>
    <mergeCell ref="AD22:AL22"/>
    <mergeCell ref="C23:Y23"/>
    <mergeCell ref="Z23:AC23"/>
    <mergeCell ref="AD23:AL23"/>
    <mergeCell ref="C20:Y20"/>
    <mergeCell ref="Z20:AC20"/>
    <mergeCell ref="AD20:AL20"/>
    <mergeCell ref="C21:Y21"/>
    <mergeCell ref="Z21:AC21"/>
    <mergeCell ref="AD21:AL21"/>
    <mergeCell ref="C18:Y18"/>
    <mergeCell ref="Z18:AC18"/>
    <mergeCell ref="AD18:AL18"/>
    <mergeCell ref="C19:Y19"/>
    <mergeCell ref="Z19:AC19"/>
    <mergeCell ref="AD19:AL19"/>
    <mergeCell ref="Z15:AC15"/>
    <mergeCell ref="AD15:AL15"/>
    <mergeCell ref="C16:Y16"/>
    <mergeCell ref="Z16:AC16"/>
    <mergeCell ref="AD16:AL16"/>
    <mergeCell ref="C17:Y17"/>
    <mergeCell ref="Z17:AC17"/>
    <mergeCell ref="AD17:AL17"/>
    <mergeCell ref="B50:H50"/>
    <mergeCell ref="B42:AL42"/>
    <mergeCell ref="B41:AL41"/>
    <mergeCell ref="P55:W55"/>
    <mergeCell ref="B36:AL36"/>
    <mergeCell ref="B38:AJ38"/>
    <mergeCell ref="B37:AL37"/>
    <mergeCell ref="H47:AE47"/>
    <mergeCell ref="AF47:AL47"/>
    <mergeCell ref="B44:G44"/>
    <mergeCell ref="H45:AE45"/>
    <mergeCell ref="AF45:AL45"/>
    <mergeCell ref="H46:AL46"/>
    <mergeCell ref="A1:AM2"/>
    <mergeCell ref="B34:AL34"/>
    <mergeCell ref="B32:AL32"/>
    <mergeCell ref="B12:P12"/>
    <mergeCell ref="Q12:Y12"/>
    <mergeCell ref="C14:Y14"/>
    <mergeCell ref="Z14:AC14"/>
    <mergeCell ref="B40:AL40"/>
    <mergeCell ref="B39:AL39"/>
    <mergeCell ref="W5:AK5"/>
    <mergeCell ref="B10:AL10"/>
    <mergeCell ref="B9:AL9"/>
    <mergeCell ref="W6:AL6"/>
    <mergeCell ref="AD14:AL14"/>
    <mergeCell ref="C15:Y15"/>
    <mergeCell ref="Q50:AL50"/>
    <mergeCell ref="Q48:AL48"/>
    <mergeCell ref="B11:AL11"/>
    <mergeCell ref="I48:P48"/>
    <mergeCell ref="B43:AJ43"/>
    <mergeCell ref="I50:P50"/>
    <mergeCell ref="Z12:AA12"/>
    <mergeCell ref="AB12:AJ12"/>
    <mergeCell ref="B48:H48"/>
    <mergeCell ref="L57:P57"/>
    <mergeCell ref="R57:AA57"/>
    <mergeCell ref="A59:AL59"/>
    <mergeCell ref="A60:AL60"/>
    <mergeCell ref="F57:K57"/>
    <mergeCell ref="M56:Y56"/>
    <mergeCell ref="A61:O61"/>
    <mergeCell ref="P61:Z61"/>
    <mergeCell ref="AA61:AL61"/>
    <mergeCell ref="A62:AL62"/>
    <mergeCell ref="A63:AK63"/>
    <mergeCell ref="A64:AL64"/>
    <mergeCell ref="A65:AL65"/>
    <mergeCell ref="A66:AK66"/>
    <mergeCell ref="A67:K67"/>
    <mergeCell ref="L67:AL67"/>
    <mergeCell ref="A68:AL68"/>
    <mergeCell ref="A69:AL69"/>
    <mergeCell ref="A70:J70"/>
    <mergeCell ref="K70:R70"/>
    <mergeCell ref="S70:T70"/>
    <mergeCell ref="U70:AH70"/>
    <mergeCell ref="A71:L71"/>
    <mergeCell ref="M71:AK71"/>
    <mergeCell ref="A72:I72"/>
    <mergeCell ref="K72:AK72"/>
    <mergeCell ref="A74:C74"/>
    <mergeCell ref="D74:Z74"/>
    <mergeCell ref="AA74:AF74"/>
    <mergeCell ref="AG74:AL74"/>
    <mergeCell ref="A75:C75"/>
    <mergeCell ref="D75:Z75"/>
    <mergeCell ref="AA75:AF75"/>
    <mergeCell ref="AG75:AL75"/>
    <mergeCell ref="A76:C76"/>
    <mergeCell ref="D76:Z76"/>
    <mergeCell ref="AA76:AF76"/>
    <mergeCell ref="AG76:AL76"/>
    <mergeCell ref="D77:Z77"/>
    <mergeCell ref="AA77:AF77"/>
    <mergeCell ref="AG77:AL77"/>
    <mergeCell ref="A78:C78"/>
    <mergeCell ref="D78:Z78"/>
    <mergeCell ref="AA78:AF78"/>
    <mergeCell ref="AG78:AL78"/>
    <mergeCell ref="A77:C77"/>
    <mergeCell ref="A79:C79"/>
    <mergeCell ref="D79:Z79"/>
    <mergeCell ref="AA79:AF79"/>
    <mergeCell ref="AG79:AL79"/>
    <mergeCell ref="A80:AL80"/>
    <mergeCell ref="V82:AL82"/>
    <mergeCell ref="A82:T85"/>
    <mergeCell ref="V84:AC84"/>
    <mergeCell ref="AD84:AL84"/>
    <mergeCell ref="A119:P119"/>
    <mergeCell ref="R119:AL119"/>
    <mergeCell ref="A120:P128"/>
    <mergeCell ref="R120:AL121"/>
    <mergeCell ref="R123:AL124"/>
    <mergeCell ref="R125:AL125"/>
    <mergeCell ref="R126:AM129"/>
    <mergeCell ref="I97:AL97"/>
    <mergeCell ref="AJ136:AL136"/>
    <mergeCell ref="N130:R130"/>
    <mergeCell ref="S130:Y130"/>
    <mergeCell ref="B132:K132"/>
    <mergeCell ref="L132:T132"/>
    <mergeCell ref="W132:AB132"/>
    <mergeCell ref="B133:C133"/>
    <mergeCell ref="E133:K133"/>
    <mergeCell ref="I98:AL98"/>
    <mergeCell ref="A140:G140"/>
    <mergeCell ref="H140:AL140"/>
    <mergeCell ref="D137:W137"/>
    <mergeCell ref="A134:AL134"/>
    <mergeCell ref="A136:C136"/>
    <mergeCell ref="D136:W136"/>
    <mergeCell ref="X136:Z136"/>
    <mergeCell ref="AA136:AC136"/>
    <mergeCell ref="AD136:AF136"/>
    <mergeCell ref="AG136:AI136"/>
    <mergeCell ref="A142:AL142"/>
    <mergeCell ref="A143:H143"/>
    <mergeCell ref="I143:AL143"/>
    <mergeCell ref="A147:S150"/>
    <mergeCell ref="V147:AL148"/>
    <mergeCell ref="V150:AC150"/>
    <mergeCell ref="AD150:AL150"/>
    <mergeCell ref="A88:R88"/>
    <mergeCell ref="AF88:AL88"/>
    <mergeCell ref="A89:U95"/>
    <mergeCell ref="AF89:AK89"/>
    <mergeCell ref="A97:G97"/>
    <mergeCell ref="H141:AL141"/>
    <mergeCell ref="AD138:AF138"/>
    <mergeCell ref="AG138:AI138"/>
    <mergeCell ref="AJ138:AL138"/>
    <mergeCell ref="A139:AL139"/>
    <mergeCell ref="I99:AL99"/>
    <mergeCell ref="A100:R100"/>
    <mergeCell ref="U100:Z100"/>
    <mergeCell ref="AB100:AH100"/>
    <mergeCell ref="A102:C102"/>
    <mergeCell ref="D102:W102"/>
    <mergeCell ref="X102:Z102"/>
    <mergeCell ref="AA102:AC102"/>
    <mergeCell ref="AD102:AF102"/>
    <mergeCell ref="A113:S113"/>
    <mergeCell ref="A114:S114"/>
    <mergeCell ref="U114:AE114"/>
    <mergeCell ref="AF114:AL114"/>
    <mergeCell ref="AD104:AF104"/>
    <mergeCell ref="AG104:AI104"/>
    <mergeCell ref="AJ104:AL104"/>
    <mergeCell ref="A106:G106"/>
    <mergeCell ref="H106:AL106"/>
    <mergeCell ref="A107:G107"/>
    <mergeCell ref="A111:AL111"/>
    <mergeCell ref="H107:AL107"/>
    <mergeCell ref="AG102:AI102"/>
    <mergeCell ref="AJ102:AL102"/>
    <mergeCell ref="D103:W103"/>
    <mergeCell ref="A103:C103"/>
    <mergeCell ref="X103:Z103"/>
    <mergeCell ref="AA103:AC103"/>
    <mergeCell ref="AD103:AF103"/>
    <mergeCell ref="AG103:AI103"/>
    <mergeCell ref="AJ103:AL103"/>
    <mergeCell ref="A137:C137"/>
    <mergeCell ref="X137:Z137"/>
    <mergeCell ref="AA137:AC137"/>
    <mergeCell ref="AD137:AF137"/>
    <mergeCell ref="AG137:AI137"/>
    <mergeCell ref="AJ137:AL137"/>
    <mergeCell ref="A109:AM109"/>
    <mergeCell ref="A110:AL110"/>
  </mergeCells>
  <dataValidations count="2">
    <dataValidation type="list" allowBlank="1" showInputMessage="1" showErrorMessage="1" sqref="Z15:AC29">
      <formula1>$BA$31:$BA$33</formula1>
    </dataValidation>
    <dataValidation type="list" allowBlank="1" showInputMessage="1" showErrorMessage="1" sqref="W6:AL6">
      <formula1>$BA$2:$BA$29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blackAndWhite="1" fitToHeight="0" fitToWidth="1" horizontalDpi="600" verticalDpi="600" orientation="portrait" paperSize="9" scale="97" r:id="rId3"/>
  <rowBreaks count="3" manualBreakCount="3">
    <brk id="53" max="38" man="1"/>
    <brk id="86" max="38" man="1"/>
    <brk id="115" max="3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12</v>
      </c>
    </row>
    <row r="2" ht="12.75">
      <c r="B2" s="2" t="s">
        <v>13</v>
      </c>
    </row>
    <row r="3" ht="12.75">
      <c r="C3" s="2"/>
    </row>
    <row r="4" spans="2:14" s="6" customFormat="1" ht="12.75">
      <c r="B4" s="4" t="s">
        <v>14</v>
      </c>
      <c r="C4" s="5" t="s">
        <v>15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16</v>
      </c>
      <c r="C17" s="8"/>
      <c r="K17" s="3"/>
      <c r="L17" s="3"/>
      <c r="M17" s="3"/>
      <c r="N17" s="3"/>
    </row>
    <row r="18" spans="2:3" ht="12.75">
      <c r="B18" s="7">
        <f ca="1">ROUND((RAND()*1000000),2)</f>
        <v>777023.77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Семьсот семьдесят семь тысяч двадцать три рубля 77 копеек</v>
      </c>
    </row>
    <row r="19" spans="2:3" ht="12.75">
      <c r="B19" s="7">
        <f ca="1">ROUND((RAND()*10000000),2)</f>
        <v>1595645.48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Один миллион пятьсот девяносто пять тысяч шестьсот сорок пять рублей 48 копеек</v>
      </c>
    </row>
    <row r="20" spans="2:3" ht="12.75">
      <c r="B20" s="7">
        <f ca="1">ROUND((RAND()*100000000),2)</f>
        <v>8092808.54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Восемь миллионов девяносто две тысячи восемьсот восемь рублей 54 копейки</v>
      </c>
    </row>
    <row r="21" spans="2:3" ht="12.75">
      <c r="B21" s="7">
        <f ca="1">ROUND((RAND()*1000000000),2)</f>
        <v>751513845.5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Семьсот пятьдесят один миллион пятьсот тринадцать тысяч восемьсот сорок пять рублей 50 копеек</v>
      </c>
    </row>
    <row r="22" spans="2:3" ht="12.75">
      <c r="B22" s="7">
        <f ca="1">ROUND((RAND()*1000000000000),2)</f>
        <v>126379068863.51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Сто двадцать шесть миллиардов триста семьдесят девять миллионов шестьдесят восемь тысяч восемьсот шестьдесят три рубля 51 копейка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Aliabeva</cp:lastModifiedBy>
  <cp:lastPrinted>2024-02-14T06:08:00Z</cp:lastPrinted>
  <dcterms:created xsi:type="dcterms:W3CDTF">2021-04-16T08:52:42Z</dcterms:created>
  <dcterms:modified xsi:type="dcterms:W3CDTF">2024-03-22T08:51:39Z</dcterms:modified>
  <cp:category/>
  <cp:version/>
  <cp:contentType/>
  <cp:contentStatus/>
</cp:coreProperties>
</file>