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1835" windowHeight="91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'Лист1'!$A$3:$AM$121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</authors>
  <commentList>
    <comment ref="B45" authorId="0">
      <text>
        <r>
          <rPr>
            <sz val="9"/>
            <rFont val="Tahoma"/>
            <family val="2"/>
          </rPr>
          <t xml:space="preserve">
ДАННЫЕ АВТОМАТИЧЕСКИ ПОПАДАЮТ В ДОГОВОР И АКТ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B47" authorId="0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B9" authorId="0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Q11" authorId="1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ВВЕСТИ НОМЕР 
ДОЛГОСРОЧНОГО ДОГОВОРА
ДАННЫЕ АВТОМАТИЧЕСКИ ПОПАДАЮТ В СЧЕТ И АКТ</t>
        </r>
      </text>
    </comment>
    <comment ref="AC11" authorId="1">
      <text>
        <r>
          <rPr>
            <sz val="9"/>
            <rFont val="Tahoma"/>
            <family val="2"/>
          </rPr>
          <t xml:space="preserve">
ВВЕСТИ ДАТУ ДОЛГОСРОЧНОГО ДОГОВОРА
ДАННЫЕ АВТОМАТИЧЕСКИ ПОПАДАЮТ В СЧЕТ И АКТ</t>
        </r>
      </text>
    </comment>
    <comment ref="W6" authorId="0">
      <text>
        <r>
          <rPr>
            <sz val="9"/>
            <rFont val="Tahoma"/>
            <family val="2"/>
          </rPr>
          <t xml:space="preserve">
ВЫБРАТЬ УПРАВЛЕНИЕ ПО МЕСТУ ОБРАЩЕНИЯ</t>
        </r>
      </text>
    </comment>
    <comment ref="D19" authorId="0">
      <text>
        <r>
          <rPr>
            <sz val="9"/>
            <rFont val="Tahoma"/>
            <family val="2"/>
          </rPr>
          <t xml:space="preserve">
ЧТОБЫ ЗАПИСЬ В ПРЕДЕЛАХ ОДНОЙ ЯЧЕЙКИ ПРОДОЛЖИТЬ С НОВОЙ СТРОКИ НАЖАТЬ ALT+ENTER
ОТРЕГУЛИРОВАТЬ ВЫСОТУ СТРОКИ
ЛИШНИЕ СТРОКИ СКРЫТЬ
</t>
        </r>
      </text>
    </comment>
    <comment ref="D20" authorId="0">
      <text>
        <r>
          <rPr>
            <sz val="9"/>
            <rFont val="Tahoma"/>
            <family val="2"/>
          </rPr>
          <t xml:space="preserve">
ЧТОБЫ ЗАПИСЬ В ПРЕДЕЛАХ ОДНОЙ ЯЧЕЙКИ ПРОДОЛЖИТЬ С НОВОЙ СТРОКИ НАЖАТЬ ALT+ENTER
ОТРЕГУЛИРОВАТЬ ВЫСОТУ СТРОКИ
ЛИШНИЕ СТРОКИ СКРЫТЬ
</t>
        </r>
      </text>
    </comment>
    <comment ref="B13" authorId="0">
      <text>
        <r>
          <rPr>
            <sz val="9"/>
            <rFont val="Tahoma"/>
            <family val="2"/>
          </rPr>
          <t xml:space="preserve">
ВЫБРАТЬ НАПРАВЛЕНИЕ ИЗ ВЫПАДАЮЩЕГО СПИСКА;
ДАННЫЕ АВТОМАТИЧЕСКИ ПОПАДАЮТ В ДОГОВОР СЧЕТ, АКТ</t>
        </r>
      </text>
    </comment>
  </commentList>
</comments>
</file>

<file path=xl/sharedStrings.xml><?xml version="1.0" encoding="utf-8"?>
<sst xmlns="http://schemas.openxmlformats.org/spreadsheetml/2006/main" count="218" uniqueCount="158">
  <si>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</si>
  <si>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</si>
  <si>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</si>
  <si>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</si>
  <si>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</si>
  <si>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</si>
  <si>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</si>
  <si>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</si>
  <si>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</si>
  <si>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</si>
  <si>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</si>
  <si>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</si>
  <si>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</si>
  <si>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</si>
  <si>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</si>
  <si>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</si>
  <si>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</si>
  <si>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</si>
  <si>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</si>
  <si>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</si>
  <si>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</si>
  <si>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</si>
  <si>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</si>
  <si>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</si>
  <si>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</si>
  <si>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</si>
  <si>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</si>
  <si>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(банковские реквизиты)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</si>
  <si>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</si>
  <si>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</si>
  <si>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</si>
  <si>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</si>
  <si>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</si>
  <si>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</si>
  <si>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</si>
  <si>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</si>
  <si>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</si>
  <si>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</si>
  <si>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</si>
  <si>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</si>
  <si>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№ п/п</t>
  </si>
  <si>
    <t>Стоимость за единицу в бел. рублях</t>
  </si>
  <si>
    <t>заявление</t>
  </si>
  <si>
    <t>Предоплату гарантируем.</t>
  </si>
  <si>
    <t xml:space="preserve">Руководитель </t>
  </si>
  <si>
    <t>Гл. бухгалтер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</si>
  <si>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</si>
  <si>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</si>
  <si>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</si>
  <si>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</si>
  <si>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</si>
  <si>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</si>
  <si>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>С порядком оформления документов для оказания платных услуг, размещенном на сайте Госпромнадзора, ознакомлены.</t>
  </si>
  <si>
    <t>Номер лицензии</t>
  </si>
  <si>
    <t>Проект выполнен:</t>
  </si>
  <si>
    <t>Монтаж выполнен:</t>
  </si>
  <si>
    <t>Наименование строительно-монтажной организации организации</t>
  </si>
  <si>
    <t>(указать расчетный счет, УНН, наименование и местонахождение банка, код )</t>
  </si>
  <si>
    <t xml:space="preserve"> 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</t>
  </si>
  <si>
    <t>Объект строительства включает в себя:</t>
  </si>
  <si>
    <t>(наименование объекта строительства, номер проекта)</t>
  </si>
  <si>
    <t>расположенного по адресу:</t>
  </si>
  <si>
    <t>Осмотр объекта строительства просим провести:</t>
  </si>
  <si>
    <t>(дата)</t>
  </si>
  <si>
    <t>1</t>
  </si>
  <si>
    <t>2</t>
  </si>
  <si>
    <t>3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</si>
  <si>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</si>
  <si>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</si>
  <si>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</si>
  <si>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</si>
  <si>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</si>
  <si>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</si>
  <si>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</si>
  <si>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</si>
  <si>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отдела технической 
диагностики Минского городского 
управления Госпромнадзора
___________________________Д.С.Чижик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</si>
  <si>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</si>
  <si>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Могилевского областного 
управления Госпромнадзора
___________________________ А.В.Петрученя</t>
  </si>
  <si>
    <t>Иные сведения не предусмотренные формой (заменить данный текст или скрыть строку)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</si>
  <si>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</si>
  <si>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</si>
  <si>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</si>
  <si>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</si>
  <si>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Начальник Гомельского областного 
управления Госпромнадзора
___________________________ М.М.Дайнеко
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</si>
  <si>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</si>
  <si>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</si>
  <si>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</si>
  <si>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</si>
  <si>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</si>
  <si>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</si>
  <si>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</si>
  <si>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>п/п №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</si>
  <si>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</si>
  <si>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</si>
  <si>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Начальник Бобруйского межрайонного 
отдела Могилевского областного 
управления Госпромнадзора
___________________________ И.И.Мицуля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</si>
  <si>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</si>
  <si>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по долгосрочному договору №</t>
  </si>
  <si>
    <t>Указать наименование организации, заключившей долгосрочный договор (вместо данного текста)</t>
  </si>
  <si>
    <t>4</t>
  </si>
  <si>
    <t>Брестского областного</t>
  </si>
  <si>
    <t>г.Брест</t>
  </si>
  <si>
    <t xml:space="preserve">Брестского областного </t>
  </si>
  <si>
    <t xml:space="preserve">Брестского областного  </t>
  </si>
  <si>
    <t>Витебского областного</t>
  </si>
  <si>
    <t>г.Витебск</t>
  </si>
  <si>
    <t xml:space="preserve">Витебского областного </t>
  </si>
  <si>
    <t>управления Госпромнадзора</t>
  </si>
  <si>
    <t xml:space="preserve">Витебского областного  </t>
  </si>
  <si>
    <t xml:space="preserve">Витебского областного    </t>
  </si>
  <si>
    <t>г.Новополоцк</t>
  </si>
  <si>
    <t xml:space="preserve">Витебского областного     </t>
  </si>
  <si>
    <t>на которых изготавливаются, хранятся, уничтожаются промышленные взрывчатые вещества.</t>
  </si>
  <si>
    <t>Гомельского областного</t>
  </si>
  <si>
    <t>г.Гомель</t>
  </si>
  <si>
    <t>(выбрать из выпадающего списка)</t>
  </si>
  <si>
    <t xml:space="preserve">Гомельского областного </t>
  </si>
  <si>
    <t xml:space="preserve">Гомельского областного  </t>
  </si>
  <si>
    <t xml:space="preserve">Гомельского областного    </t>
  </si>
  <si>
    <t>г.Мозырь</t>
  </si>
  <si>
    <t xml:space="preserve">Гомельского областного     </t>
  </si>
  <si>
    <t>Гродненского областного</t>
  </si>
  <si>
    <t xml:space="preserve">г.Гродно </t>
  </si>
  <si>
    <t xml:space="preserve">Гродненского областного  </t>
  </si>
  <si>
    <t xml:space="preserve">Гродненского областного   </t>
  </si>
  <si>
    <t>Минского городского</t>
  </si>
  <si>
    <t>г.Минск</t>
  </si>
  <si>
    <t xml:space="preserve">Минского городского  </t>
  </si>
  <si>
    <t xml:space="preserve">Минского городского   </t>
  </si>
  <si>
    <t>Минского областного</t>
  </si>
  <si>
    <t xml:space="preserve">Минского областного  </t>
  </si>
  <si>
    <t>Могилевского областного</t>
  </si>
  <si>
    <t>г.Могилев</t>
  </si>
  <si>
    <t xml:space="preserve">Могилевского областного  </t>
  </si>
  <si>
    <t xml:space="preserve">Могилевского областного   </t>
  </si>
  <si>
    <t xml:space="preserve">Могилевского областного    </t>
  </si>
  <si>
    <t>г.Бобруйск</t>
  </si>
  <si>
    <t>(наименование организации)</t>
  </si>
  <si>
    <t xml:space="preserve">Могилевского областного     </t>
  </si>
  <si>
    <t>Дата выдачи лицензии</t>
  </si>
  <si>
    <t>на которых ведутся подземные горные работы.</t>
  </si>
  <si>
    <t>на которых ведется обогащение полезных ископаемых.</t>
  </si>
  <si>
    <t>просит провести осмотр (обследования)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</t>
  </si>
  <si>
    <t>Столбец1</t>
  </si>
  <si>
    <t>Осмотр (обследование) принимаемого в эксплуатацию объекта строительства, на соответствие разрешительной и проектной документации (в части эксплуатационной надежности и промышленной безопасности)на которых ведутся подземные горные работы.</t>
  </si>
  <si>
    <t>8.2.14.</t>
  </si>
  <si>
    <t>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ведется обогащение полезных ископаемых.</t>
  </si>
  <si>
    <t>8.2.15.</t>
  </si>
  <si>
    <t>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изготавливаются, хранятся, уничтожаются промышленные взрывчатые вещества.</t>
  </si>
  <si>
    <t>8.2.16.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</si>
  <si>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</si>
  <si>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</si>
  <si>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</si>
  <si>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</si>
  <si>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</si>
  <si>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Заместитель начальника  Минского 
городского управления Госпромнадзора
___________________________А.Л.Ворон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</si>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</sst>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60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262626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1"/>
      <color rgb="FF000000"/>
      <name val="Times New Roman"/>
      <family val="1"/>
    </font>
    <font>
      <i/>
      <sz val="15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6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7" fillId="33" borderId="0" xfId="0" applyFont="1" applyFill="1" applyAlignment="1" applyProtection="1">
      <alignment/>
      <protection hidden="1"/>
    </xf>
    <xf numFmtId="0" fontId="67" fillId="33" borderId="0" xfId="0" applyFont="1" applyFill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67" fillId="33" borderId="0" xfId="0" applyNumberFormat="1" applyFont="1" applyFill="1" applyAlignment="1" applyProtection="1" quotePrefix="1">
      <alignment horizontal="right"/>
      <protection hidden="1"/>
    </xf>
    <xf numFmtId="0" fontId="68" fillId="33" borderId="0" xfId="0" applyFont="1" applyFill="1" applyBorder="1" applyAlignment="1" applyProtection="1">
      <alignment horizontal="right"/>
      <protection hidden="1"/>
    </xf>
    <xf numFmtId="0" fontId="69" fillId="33" borderId="0" xfId="0" applyFont="1" applyFill="1" applyAlignment="1" applyProtection="1">
      <alignment vertical="top"/>
      <protection hidden="1"/>
    </xf>
    <xf numFmtId="0" fontId="70" fillId="33" borderId="0" xfId="0" applyFont="1" applyFill="1" applyBorder="1" applyAlignment="1" applyProtection="1">
      <alignment vertical="top"/>
      <protection hidden="1"/>
    </xf>
    <xf numFmtId="0" fontId="67" fillId="0" borderId="0" xfId="0" applyFont="1" applyAlignment="1" applyProtection="1">
      <alignment/>
      <protection hidden="1" locked="0"/>
    </xf>
    <xf numFmtId="0" fontId="67" fillId="0" borderId="0" xfId="0" applyFont="1" applyAlignment="1" applyProtection="1">
      <alignment/>
      <protection hidden="1" locked="0"/>
    </xf>
    <xf numFmtId="0" fontId="67" fillId="33" borderId="0" xfId="0" applyFont="1" applyFill="1" applyAlignment="1" applyProtection="1">
      <alignment/>
      <protection hidden="1" locked="0"/>
    </xf>
    <xf numFmtId="0" fontId="67" fillId="33" borderId="0" xfId="0" applyFont="1" applyFill="1" applyBorder="1" applyAlignment="1" applyProtection="1">
      <alignment/>
      <protection hidden="1" locked="0"/>
    </xf>
    <xf numFmtId="0" fontId="67" fillId="0" borderId="0" xfId="0" applyFont="1" applyBorder="1" applyAlignment="1" applyProtection="1">
      <alignment/>
      <protection hidden="1" locked="0"/>
    </xf>
    <xf numFmtId="14" fontId="68" fillId="33" borderId="0" xfId="0" applyNumberFormat="1" applyFont="1" applyFill="1" applyBorder="1" applyAlignment="1" applyProtection="1">
      <alignment horizontal="center" wrapText="1"/>
      <protection hidden="1"/>
    </xf>
    <xf numFmtId="49" fontId="68" fillId="33" borderId="0" xfId="0" applyNumberFormat="1" applyFont="1" applyFill="1" applyBorder="1" applyAlignment="1" applyProtection="1">
      <alignment horizontal="right"/>
      <protection hidden="1"/>
    </xf>
    <xf numFmtId="2" fontId="67" fillId="33" borderId="0" xfId="0" applyNumberFormat="1" applyFont="1" applyFill="1" applyAlignment="1" applyProtection="1">
      <alignment/>
      <protection hidden="1"/>
    </xf>
    <xf numFmtId="0" fontId="71" fillId="33" borderId="0" xfId="0" applyFont="1" applyFill="1" applyAlignment="1" applyProtection="1">
      <alignment/>
      <protection hidden="1"/>
    </xf>
    <xf numFmtId="0" fontId="71" fillId="33" borderId="0" xfId="0" applyFont="1" applyFill="1" applyAlignment="1" applyProtection="1">
      <alignment vertical="top"/>
      <protection hidden="1"/>
    </xf>
    <xf numFmtId="0" fontId="67" fillId="0" borderId="0" xfId="0" applyFont="1" applyAlignment="1" applyProtection="1">
      <alignment/>
      <protection hidden="1"/>
    </xf>
    <xf numFmtId="0" fontId="68" fillId="0" borderId="10" xfId="0" applyFont="1" applyBorder="1" applyAlignment="1" applyProtection="1">
      <alignment horizontal="left"/>
      <protection hidden="1"/>
    </xf>
    <xf numFmtId="0" fontId="68" fillId="33" borderId="0" xfId="0" applyFont="1" applyFill="1" applyBorder="1" applyAlignment="1" applyProtection="1">
      <alignment horizontal="center" wrapText="1"/>
      <protection hidden="1"/>
    </xf>
    <xf numFmtId="49" fontId="67" fillId="33" borderId="0" xfId="0" applyNumberFormat="1" applyFont="1" applyFill="1" applyAlignment="1" applyProtection="1">
      <alignment/>
      <protection hidden="1"/>
    </xf>
    <xf numFmtId="0" fontId="68" fillId="33" borderId="11" xfId="0" applyFont="1" applyFill="1" applyBorder="1" applyAlignment="1" applyProtection="1">
      <alignment horizontal="left" wrapText="1"/>
      <protection hidden="1"/>
    </xf>
    <xf numFmtId="0" fontId="68" fillId="33" borderId="11" xfId="0" applyFont="1" applyFill="1" applyBorder="1" applyAlignment="1" applyProtection="1">
      <alignment/>
      <protection hidden="1"/>
    </xf>
    <xf numFmtId="0" fontId="70" fillId="33" borderId="0" xfId="0" applyFont="1" applyFill="1" applyAlignment="1" applyProtection="1">
      <alignment horizontal="center"/>
      <protection hidden="1"/>
    </xf>
    <xf numFmtId="0" fontId="70" fillId="33" borderId="0" xfId="0" applyFont="1" applyFill="1" applyBorder="1" applyAlignment="1" applyProtection="1">
      <alignment horizontal="center"/>
      <protection hidden="1"/>
    </xf>
    <xf numFmtId="0" fontId="67" fillId="33" borderId="0" xfId="0" applyFont="1" applyFill="1" applyAlignment="1" applyProtection="1">
      <alignment vertical="top"/>
      <protection hidden="1"/>
    </xf>
    <xf numFmtId="0" fontId="67" fillId="33" borderId="0" xfId="0" applyFont="1" applyFill="1" applyBorder="1" applyAlignment="1" applyProtection="1">
      <alignment vertical="top"/>
      <protection hidden="1"/>
    </xf>
    <xf numFmtId="0" fontId="70" fillId="33" borderId="0" xfId="0" applyFont="1" applyFill="1" applyAlignment="1" applyProtection="1">
      <alignment horizontal="center" vertical="top"/>
      <protection hidden="1"/>
    </xf>
    <xf numFmtId="0" fontId="70" fillId="33" borderId="0" xfId="0" applyFont="1" applyFill="1" applyAlignment="1" applyProtection="1">
      <alignment horizontal="center"/>
      <protection hidden="1" locked="0"/>
    </xf>
    <xf numFmtId="0" fontId="70" fillId="33" borderId="0" xfId="0" applyFont="1" applyFill="1" applyAlignment="1" applyProtection="1">
      <alignment horizontal="left"/>
      <protection hidden="1" locked="0"/>
    </xf>
    <xf numFmtId="0" fontId="70" fillId="0" borderId="0" xfId="0" applyFont="1" applyFill="1" applyAlignment="1" applyProtection="1">
      <alignment/>
      <protection hidden="1"/>
    </xf>
    <xf numFmtId="0" fontId="67" fillId="0" borderId="0" xfId="0" applyFont="1" applyAlignment="1" applyProtection="1">
      <alignment horizontal="left" vertical="top"/>
      <protection hidden="1"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vertical="top" wrapText="1"/>
      <protection hidden="1" locked="0"/>
    </xf>
    <xf numFmtId="0" fontId="67" fillId="0" borderId="0" xfId="0" applyFont="1" applyFill="1" applyAlignment="1" applyProtection="1">
      <alignment horizontal="left" vertical="top" wrapText="1"/>
      <protection hidden="1" locked="0"/>
    </xf>
    <xf numFmtId="0" fontId="67" fillId="0" borderId="0" xfId="0" applyFont="1" applyAlignment="1" applyProtection="1">
      <alignment horizontal="left" vertical="top"/>
      <protection hidden="1" locked="0"/>
    </xf>
    <xf numFmtId="0" fontId="67" fillId="0" borderId="0" xfId="0" applyFont="1" applyAlignment="1" applyProtection="1">
      <alignment horizontal="left" vertical="top" wrapText="1"/>
      <protection hidden="1" locked="0"/>
    </xf>
    <xf numFmtId="0" fontId="68" fillId="0" borderId="0" xfId="0" applyFont="1" applyAlignment="1" applyProtection="1">
      <alignment/>
      <protection hidden="1" locked="0"/>
    </xf>
    <xf numFmtId="0" fontId="67" fillId="0" borderId="0" xfId="0" applyFont="1" applyFill="1" applyAlignment="1" applyProtection="1">
      <alignment horizontal="left" vertical="top" wrapText="1"/>
      <protection hidden="1"/>
    </xf>
    <xf numFmtId="0" fontId="67" fillId="0" borderId="0" xfId="0" applyFont="1" applyAlignment="1" applyProtection="1">
      <alignment horizontal="left"/>
      <protection hidden="1" locked="0"/>
    </xf>
    <xf numFmtId="0" fontId="67" fillId="0" borderId="0" xfId="0" applyFont="1" applyAlignment="1" applyProtection="1">
      <alignment horizontal="left" vertical="top" wrapText="1"/>
      <protection hidden="1"/>
    </xf>
    <xf numFmtId="0" fontId="67" fillId="0" borderId="0" xfId="0" applyFont="1" applyFill="1" applyAlignment="1" applyProtection="1">
      <alignment vertical="top" wrapText="1"/>
      <protection hidden="1"/>
    </xf>
    <xf numFmtId="0" fontId="67" fillId="0" borderId="0" xfId="0" applyFont="1" applyAlignment="1" applyProtection="1">
      <alignment vertical="center"/>
      <protection hidden="1"/>
    </xf>
    <xf numFmtId="0" fontId="67" fillId="0" borderId="0" xfId="0" applyFont="1" applyBorder="1" applyAlignment="1" applyProtection="1">
      <alignment/>
      <protection hidden="1"/>
    </xf>
    <xf numFmtId="0" fontId="67" fillId="0" borderId="0" xfId="0" applyFont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/>
      <protection hidden="1"/>
    </xf>
    <xf numFmtId="0" fontId="67" fillId="0" borderId="0" xfId="0" applyFont="1" applyAlignment="1" applyProtection="1">
      <alignment vertical="top"/>
      <protection hidden="1"/>
    </xf>
    <xf numFmtId="0" fontId="70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67" fillId="34" borderId="0" xfId="0" applyFont="1" applyFill="1" applyAlignment="1" applyProtection="1">
      <alignment horizontal="left" vertical="top" wrapText="1"/>
      <protection hidden="1" locked="0"/>
    </xf>
    <xf numFmtId="0" fontId="67" fillId="34" borderId="0" xfId="0" applyFont="1" applyFill="1" applyBorder="1" applyAlignment="1" applyProtection="1">
      <alignment horizontal="left" vertical="top" wrapText="1"/>
      <protection hidden="1" locked="0"/>
    </xf>
    <xf numFmtId="0" fontId="68" fillId="0" borderId="0" xfId="0" applyFont="1" applyFill="1" applyBorder="1" applyAlignment="1" applyProtection="1">
      <alignment horizontal="left" vertical="top" wrapText="1"/>
      <protection hidden="1" locked="0"/>
    </xf>
    <xf numFmtId="0" fontId="67" fillId="0" borderId="0" xfId="0" applyFont="1" applyFill="1" applyBorder="1" applyAlignment="1" applyProtection="1">
      <alignment horizontal="left" vertical="top" wrapText="1"/>
      <protection hidden="1" locked="0"/>
    </xf>
    <xf numFmtId="0" fontId="68" fillId="33" borderId="0" xfId="0" applyFont="1" applyFill="1" applyBorder="1" applyAlignment="1" applyProtection="1">
      <alignment vertical="top" wrapText="1"/>
      <protection hidden="1"/>
    </xf>
    <xf numFmtId="0" fontId="70" fillId="33" borderId="0" xfId="0" applyFont="1" applyFill="1" applyAlignment="1" applyProtection="1">
      <alignment horizontal="left" vertical="top"/>
      <protection hidden="1"/>
    </xf>
    <xf numFmtId="0" fontId="68" fillId="0" borderId="0" xfId="0" applyFont="1" applyFill="1" applyAlignment="1" applyProtection="1">
      <alignment horizontal="left" vertical="top" wrapText="1"/>
      <protection hidden="1" locked="0"/>
    </xf>
    <xf numFmtId="0" fontId="70" fillId="33" borderId="0" xfId="0" applyFont="1" applyFill="1" applyBorder="1" applyAlignment="1" applyProtection="1">
      <alignment horizontal="left" vertical="top"/>
      <protection hidden="1"/>
    </xf>
    <xf numFmtId="2" fontId="70" fillId="33" borderId="0" xfId="0" applyNumberFormat="1" applyFont="1" applyFill="1" applyAlignment="1" applyProtection="1">
      <alignment/>
      <protection hidden="1"/>
    </xf>
    <xf numFmtId="2" fontId="73" fillId="33" borderId="0" xfId="0" applyNumberFormat="1" applyFont="1" applyFill="1" applyBorder="1" applyAlignment="1" applyProtection="1">
      <alignment horizontal="right"/>
      <protection hidden="1"/>
    </xf>
    <xf numFmtId="0" fontId="67" fillId="0" borderId="0" xfId="0" applyFont="1" applyBorder="1" applyAlignment="1" applyProtection="1">
      <alignment horizontal="left" vertical="top"/>
      <protection hidden="1"/>
    </xf>
    <xf numFmtId="0" fontId="67" fillId="0" borderId="0" xfId="0" applyFont="1" applyFill="1" applyAlignment="1" applyProtection="1">
      <alignment wrapText="1"/>
      <protection hidden="1" locked="0"/>
    </xf>
    <xf numFmtId="0" fontId="67" fillId="0" borderId="0" xfId="0" applyFont="1" applyFill="1" applyBorder="1" applyAlignment="1" applyProtection="1">
      <alignment horizontal="left" vertical="top" wrapText="1"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70" fillId="33" borderId="0" xfId="0" applyFont="1" applyFill="1" applyAlignment="1" applyProtection="1">
      <alignment horizontal="left"/>
      <protection hidden="1"/>
    </xf>
    <xf numFmtId="0" fontId="72" fillId="0" borderId="0" xfId="0" applyFont="1" applyAlignment="1" applyProtection="1">
      <alignment vertical="top"/>
      <protection hidden="1"/>
    </xf>
    <xf numFmtId="0" fontId="68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0" fontId="67" fillId="0" borderId="0" xfId="0" applyFont="1" applyFill="1" applyAlignment="1" applyProtection="1">
      <alignment horizontal="left" vertical="top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70" fillId="33" borderId="0" xfId="0" applyFont="1" applyFill="1" applyBorder="1" applyAlignment="1" applyProtection="1">
      <alignment horizontal="left" vertical="top" wrapText="1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0" fontId="76" fillId="33" borderId="0" xfId="0" applyFont="1" applyFill="1" applyAlignment="1" applyProtection="1">
      <alignment horizontal="left" vertical="top"/>
      <protection hidden="1"/>
    </xf>
    <xf numFmtId="0" fontId="67" fillId="0" borderId="0" xfId="0" applyFont="1" applyFill="1" applyAlignment="1" applyProtection="1">
      <alignment horizontal="left" vertical="top"/>
      <protection hidden="1"/>
    </xf>
    <xf numFmtId="0" fontId="68" fillId="34" borderId="0" xfId="0" applyFont="1" applyFill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67" fillId="34" borderId="0" xfId="0" applyFont="1" applyFill="1" applyAlignment="1">
      <alignment horizontal="left" vertical="top" wrapText="1"/>
    </xf>
    <xf numFmtId="0" fontId="77" fillId="33" borderId="0" xfId="0" applyFont="1" applyFill="1" applyAlignment="1" applyProtection="1">
      <alignment horizontal="left"/>
      <protection hidden="1"/>
    </xf>
    <xf numFmtId="0" fontId="78" fillId="0" borderId="12" xfId="0" applyFont="1" applyBorder="1" applyAlignment="1">
      <alignment horizontal="justify" vertical="center" wrapText="1"/>
    </xf>
    <xf numFmtId="0" fontId="68" fillId="0" borderId="12" xfId="0" applyFont="1" applyFill="1" applyBorder="1" applyAlignment="1" applyProtection="1">
      <alignment horizontal="left" vertical="top" wrapText="1"/>
      <protection hidden="1" locked="0"/>
    </xf>
    <xf numFmtId="0" fontId="68" fillId="0" borderId="13" xfId="0" applyFont="1" applyFill="1" applyBorder="1" applyAlignment="1" applyProtection="1">
      <alignment horizontal="left" vertical="top" wrapText="1"/>
      <protection hidden="1" locked="0"/>
    </xf>
    <xf numFmtId="0" fontId="67" fillId="0" borderId="0" xfId="0" applyFont="1" applyBorder="1" applyAlignment="1" applyProtection="1">
      <alignment horizontal="left" vertical="top" wrapText="1"/>
      <protection hidden="1" locked="0"/>
    </xf>
    <xf numFmtId="0" fontId="67" fillId="0" borderId="0" xfId="0" applyFont="1" applyFill="1" applyBorder="1" applyAlignment="1" applyProtection="1">
      <alignment/>
      <protection hidden="1" locked="0"/>
    </xf>
    <xf numFmtId="0" fontId="78" fillId="35" borderId="0" xfId="0" applyFont="1" applyFill="1" applyAlignment="1" applyProtection="1">
      <alignment horizontal="center" vertical="center"/>
      <protection hidden="1"/>
    </xf>
    <xf numFmtId="0" fontId="78" fillId="35" borderId="0" xfId="0" applyFont="1" applyFill="1" applyBorder="1" applyAlignment="1" applyProtection="1">
      <alignment horizontal="center" vertical="center"/>
      <protection/>
    </xf>
    <xf numFmtId="0" fontId="78" fillId="35" borderId="14" xfId="0" applyFont="1" applyFill="1" applyBorder="1" applyAlignment="1" applyProtection="1">
      <alignment horizontal="center" vertical="center"/>
      <protection/>
    </xf>
    <xf numFmtId="49" fontId="78" fillId="0" borderId="15" xfId="0" applyNumberFormat="1" applyFont="1" applyFill="1" applyBorder="1" applyAlignment="1" applyProtection="1">
      <alignment horizontal="justify" vertical="center"/>
      <protection/>
    </xf>
    <xf numFmtId="0" fontId="78" fillId="0" borderId="15" xfId="0" applyFont="1" applyFill="1" applyBorder="1" applyAlignment="1" applyProtection="1">
      <alignment horizontal="center" vertical="center"/>
      <protection/>
    </xf>
    <xf numFmtId="2" fontId="78" fillId="0" borderId="12" xfId="0" applyNumberFormat="1" applyFont="1" applyFill="1" applyBorder="1" applyAlignment="1" applyProtection="1">
      <alignment horizontal="center" vertical="center"/>
      <protection/>
    </xf>
    <xf numFmtId="49" fontId="78" fillId="0" borderId="12" xfId="0" applyNumberFormat="1" applyFont="1" applyFill="1" applyBorder="1" applyAlignment="1" applyProtection="1">
      <alignment horizontal="justify" vertical="center"/>
      <protection/>
    </xf>
    <xf numFmtId="49" fontId="78" fillId="0" borderId="12" xfId="0" applyNumberFormat="1" applyFont="1" applyFill="1" applyBorder="1" applyAlignment="1" applyProtection="1">
      <alignment horizontal="center" vertical="center"/>
      <protection/>
    </xf>
    <xf numFmtId="0" fontId="78" fillId="0" borderId="0" xfId="0" applyFont="1" applyFill="1" applyAlignment="1" applyProtection="1">
      <alignment horizontal="center" vertical="center"/>
      <protection hidden="1"/>
    </xf>
    <xf numFmtId="0" fontId="13" fillId="34" borderId="0" xfId="0" applyFont="1" applyFill="1" applyBorder="1" applyAlignment="1">
      <alignment horizontal="left" vertical="top" wrapText="1"/>
    </xf>
    <xf numFmtId="0" fontId="77" fillId="33" borderId="0" xfId="0" applyFont="1" applyFill="1" applyAlignment="1" applyProtection="1">
      <alignment horizontal="left" vertical="top" wrapText="1"/>
      <protection hidden="1"/>
    </xf>
    <xf numFmtId="0" fontId="79" fillId="36" borderId="10" xfId="0" applyFont="1" applyFill="1" applyBorder="1" applyAlignment="1" applyProtection="1">
      <alignment horizontal="left" vertical="top" wrapText="1"/>
      <protection hidden="1" locked="0"/>
    </xf>
    <xf numFmtId="0" fontId="77" fillId="33" borderId="0" xfId="0" applyFont="1" applyFill="1" applyBorder="1" applyAlignment="1" applyProtection="1">
      <alignment horizontal="left" vertical="top" wrapText="1"/>
      <protection hidden="1"/>
    </xf>
    <xf numFmtId="0" fontId="77" fillId="0" borderId="0" xfId="0" applyFont="1" applyAlignment="1" applyProtection="1">
      <alignment horizontal="left" vertical="top" wrapText="1"/>
      <protection hidden="1"/>
    </xf>
    <xf numFmtId="0" fontId="77" fillId="36" borderId="0" xfId="0" applyFont="1" applyFill="1" applyAlignment="1" applyProtection="1">
      <alignment horizontal="left" vertical="top" wrapText="1"/>
      <protection hidden="1" locked="0"/>
    </xf>
    <xf numFmtId="0" fontId="67" fillId="0" borderId="16" xfId="0" applyFont="1" applyBorder="1" applyAlignment="1" applyProtection="1">
      <alignment horizontal="center" vertical="top"/>
      <protection hidden="1"/>
    </xf>
    <xf numFmtId="0" fontId="67" fillId="0" borderId="17" xfId="0" applyFont="1" applyBorder="1" applyAlignment="1" applyProtection="1">
      <alignment horizontal="center" vertical="top"/>
      <protection hidden="1"/>
    </xf>
    <xf numFmtId="0" fontId="80" fillId="36" borderId="16" xfId="0" applyFont="1" applyFill="1" applyBorder="1" applyAlignment="1" applyProtection="1">
      <alignment horizontal="left" vertical="top" wrapText="1"/>
      <protection hidden="1" locked="0"/>
    </xf>
    <xf numFmtId="0" fontId="80" fillId="36" borderId="11" xfId="0" applyFont="1" applyFill="1" applyBorder="1" applyAlignment="1" applyProtection="1">
      <alignment horizontal="left" vertical="top" wrapText="1"/>
      <protection hidden="1" locked="0"/>
    </xf>
    <xf numFmtId="0" fontId="80" fillId="36" borderId="17" xfId="0" applyFont="1" applyFill="1" applyBorder="1" applyAlignment="1" applyProtection="1">
      <alignment horizontal="left" vertical="top" wrapText="1"/>
      <protection hidden="1" locked="0"/>
    </xf>
    <xf numFmtId="0" fontId="77" fillId="0" borderId="18" xfId="0" applyFont="1" applyFill="1" applyBorder="1" applyAlignment="1" applyProtection="1">
      <alignment horizontal="left" vertical="top" wrapText="1"/>
      <protection hidden="1"/>
    </xf>
    <xf numFmtId="0" fontId="70" fillId="36" borderId="10" xfId="0" applyFont="1" applyFill="1" applyBorder="1" applyAlignment="1" applyProtection="1">
      <alignment horizontal="center"/>
      <protection hidden="1" locked="0"/>
    </xf>
    <xf numFmtId="0" fontId="67" fillId="0" borderId="16" xfId="0" applyFont="1" applyFill="1" applyBorder="1" applyAlignment="1" applyProtection="1">
      <alignment horizontal="center" vertical="top" wrapText="1"/>
      <protection hidden="1"/>
    </xf>
    <xf numFmtId="0" fontId="67" fillId="0" borderId="11" xfId="0" applyFont="1" applyFill="1" applyBorder="1" applyAlignment="1" applyProtection="1">
      <alignment horizontal="center" vertical="top" wrapText="1"/>
      <protection hidden="1"/>
    </xf>
    <xf numFmtId="0" fontId="67" fillId="0" borderId="17" xfId="0" applyFont="1" applyFill="1" applyBorder="1" applyAlignment="1" applyProtection="1">
      <alignment horizontal="center" vertical="top" wrapText="1"/>
      <protection hidden="1"/>
    </xf>
    <xf numFmtId="0" fontId="67" fillId="36" borderId="16" xfId="0" applyFont="1" applyFill="1" applyBorder="1" applyAlignment="1" applyProtection="1">
      <alignment horizontal="center" vertical="center" wrapText="1"/>
      <protection hidden="1" locked="0"/>
    </xf>
    <xf numFmtId="0" fontId="67" fillId="36" borderId="11" xfId="0" applyFont="1" applyFill="1" applyBorder="1" applyAlignment="1" applyProtection="1">
      <alignment horizontal="center" vertical="center" wrapText="1"/>
      <protection hidden="1" locked="0"/>
    </xf>
    <xf numFmtId="0" fontId="67" fillId="36" borderId="17" xfId="0" applyFont="1" applyFill="1" applyBorder="1" applyAlignment="1" applyProtection="1">
      <alignment horizontal="center" vertical="center" wrapText="1"/>
      <protection hidden="1" locked="0"/>
    </xf>
    <xf numFmtId="0" fontId="77" fillId="36" borderId="0" xfId="0" applyFont="1" applyFill="1" applyAlignment="1" applyProtection="1">
      <alignment horizontal="left" vertical="top"/>
      <protection hidden="1" locked="0"/>
    </xf>
    <xf numFmtId="0" fontId="70" fillId="33" borderId="18" xfId="0" applyFont="1" applyFill="1" applyBorder="1" applyAlignment="1" applyProtection="1">
      <alignment horizontal="center" vertical="top"/>
      <protection hidden="1" locked="0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center" vertical="top" wrapText="1"/>
      <protection hidden="1"/>
    </xf>
    <xf numFmtId="0" fontId="77" fillId="0" borderId="0" xfId="0" applyFont="1" applyFill="1" applyBorder="1" applyAlignment="1" applyProtection="1">
      <alignment horizontal="left" vertical="top"/>
      <protection hidden="1"/>
    </xf>
    <xf numFmtId="0" fontId="77" fillId="33" borderId="0" xfId="0" applyFont="1" applyFill="1" applyAlignment="1" applyProtection="1">
      <alignment horizontal="left" vertical="top"/>
      <protection hidden="1"/>
    </xf>
    <xf numFmtId="0" fontId="75" fillId="0" borderId="18" xfId="0" applyFont="1" applyFill="1" applyBorder="1" applyAlignment="1" applyProtection="1">
      <alignment horizontal="center" vertical="top"/>
      <protection hidden="1"/>
    </xf>
    <xf numFmtId="0" fontId="77" fillId="0" borderId="10" xfId="0" applyFont="1" applyFill="1" applyBorder="1" applyAlignment="1" applyProtection="1">
      <alignment horizontal="center" vertical="top"/>
      <protection/>
    </xf>
    <xf numFmtId="0" fontId="77" fillId="33" borderId="0" xfId="0" applyFont="1" applyFill="1" applyBorder="1" applyAlignment="1" applyProtection="1">
      <alignment horizontal="left" vertical="top" wrapText="1"/>
      <protection hidden="1" locked="0"/>
    </xf>
    <xf numFmtId="0" fontId="70" fillId="33" borderId="0" xfId="0" applyFont="1" applyFill="1" applyBorder="1" applyAlignment="1" applyProtection="1">
      <alignment horizontal="left" vertical="top" wrapText="1"/>
      <protection hidden="1"/>
    </xf>
    <xf numFmtId="0" fontId="70" fillId="33" borderId="18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49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75" fillId="33" borderId="12" xfId="0" applyFont="1" applyFill="1" applyBorder="1" applyAlignment="1" applyProtection="1">
      <alignment horizontal="center" vertical="center" wrapText="1"/>
      <protection hidden="1"/>
    </xf>
    <xf numFmtId="2" fontId="70" fillId="33" borderId="12" xfId="0" applyNumberFormat="1" applyFont="1" applyFill="1" applyBorder="1" applyAlignment="1" applyProtection="1">
      <alignment horizontal="center" vertical="center"/>
      <protection hidden="1"/>
    </xf>
    <xf numFmtId="49" fontId="70" fillId="0" borderId="10" xfId="0" applyNumberFormat="1" applyFont="1" applyFill="1" applyBorder="1" applyAlignment="1" applyProtection="1">
      <alignment horizontal="left" vertical="top" wrapText="1"/>
      <protection hidden="1"/>
    </xf>
    <xf numFmtId="0" fontId="70" fillId="0" borderId="10" xfId="0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67" fillId="0" borderId="0" xfId="0" applyFont="1" applyFill="1" applyAlignment="1" applyProtection="1">
      <alignment horizontal="left" vertical="top"/>
      <protection hidden="1"/>
    </xf>
    <xf numFmtId="0" fontId="75" fillId="33" borderId="12" xfId="0" applyFont="1" applyFill="1" applyBorder="1" applyAlignment="1" applyProtection="1">
      <alignment horizontal="center" vertical="center"/>
      <protection hidden="1"/>
    </xf>
    <xf numFmtId="49" fontId="81" fillId="36" borderId="0" xfId="0" applyNumberFormat="1" applyFont="1" applyFill="1" applyAlignment="1" applyProtection="1">
      <alignment horizontal="left" vertical="top" wrapText="1"/>
      <protection hidden="1" locked="0"/>
    </xf>
    <xf numFmtId="49" fontId="77" fillId="33" borderId="0" xfId="0" applyNumberFormat="1" applyFont="1" applyFill="1" applyBorder="1" applyAlignment="1" applyProtection="1">
      <alignment horizontal="center" vertical="top"/>
      <protection hidden="1"/>
    </xf>
    <xf numFmtId="49" fontId="77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14" fontId="77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82" fillId="36" borderId="10" xfId="0" applyFont="1" applyFill="1" applyBorder="1" applyAlignment="1" applyProtection="1">
      <alignment horizontal="left" vertical="top" wrapText="1"/>
      <protection hidden="1" locked="0"/>
    </xf>
    <xf numFmtId="0" fontId="67" fillId="33" borderId="10" xfId="0" applyFont="1" applyFill="1" applyBorder="1" applyAlignment="1" applyProtection="1">
      <alignment horizontal="left" vertical="top"/>
      <protection hidden="1"/>
    </xf>
    <xf numFmtId="2" fontId="73" fillId="33" borderId="19" xfId="0" applyNumberFormat="1" applyFont="1" applyFill="1" applyBorder="1" applyAlignment="1" applyProtection="1">
      <alignment horizontal="center"/>
      <protection hidden="1"/>
    </xf>
    <xf numFmtId="0" fontId="70" fillId="33" borderId="12" xfId="0" applyFont="1" applyFill="1" applyBorder="1" applyAlignment="1" applyProtection="1">
      <alignment horizontal="center" vertical="center"/>
      <protection hidden="1"/>
    </xf>
    <xf numFmtId="0" fontId="67" fillId="33" borderId="12" xfId="0" applyNumberFormat="1" applyFont="1" applyFill="1" applyBorder="1" applyAlignment="1" applyProtection="1">
      <alignment horizontal="left" vertical="top" wrapText="1"/>
      <protection hidden="1"/>
    </xf>
    <xf numFmtId="0" fontId="83" fillId="33" borderId="0" xfId="0" applyFont="1" applyFill="1" applyAlignment="1" applyProtection="1">
      <alignment horizontal="left" vertical="top" wrapText="1"/>
      <protection hidden="1" locked="0"/>
    </xf>
    <xf numFmtId="0" fontId="77" fillId="0" borderId="10" xfId="0" applyFont="1" applyFill="1" applyBorder="1" applyAlignment="1" applyProtection="1">
      <alignment horizontal="left" vertical="top" wrapText="1"/>
      <protection hidden="1"/>
    </xf>
    <xf numFmtId="0" fontId="77" fillId="36" borderId="10" xfId="0" applyFont="1" applyFill="1" applyBorder="1" applyAlignment="1" applyProtection="1">
      <alignment horizontal="center" vertical="top" wrapText="1"/>
      <protection hidden="1" locked="0"/>
    </xf>
    <xf numFmtId="0" fontId="77" fillId="36" borderId="10" xfId="0" applyFont="1" applyFill="1" applyBorder="1" applyAlignment="1" applyProtection="1">
      <alignment horizontal="left" vertical="top" wrapText="1"/>
      <protection locked="0"/>
    </xf>
    <xf numFmtId="0" fontId="77" fillId="36" borderId="10" xfId="0" applyFont="1" applyFill="1" applyBorder="1" applyAlignment="1" applyProtection="1">
      <alignment horizontal="left" vertical="top" wrapText="1"/>
      <protection hidden="1" locked="0"/>
    </xf>
    <xf numFmtId="0" fontId="67" fillId="36" borderId="10" xfId="0" applyFont="1" applyFill="1" applyBorder="1" applyAlignment="1" applyProtection="1">
      <alignment horizontal="left" vertical="top" wrapText="1"/>
      <protection hidden="1" locked="0"/>
    </xf>
    <xf numFmtId="0" fontId="77" fillId="0" borderId="0" xfId="0" applyFont="1" applyFill="1" applyAlignment="1" applyProtection="1">
      <alignment horizontal="left" wrapText="1"/>
      <protection hidden="1"/>
    </xf>
    <xf numFmtId="0" fontId="14" fillId="0" borderId="18" xfId="0" applyFont="1" applyFill="1" applyBorder="1" applyAlignment="1" applyProtection="1">
      <alignment horizontal="center" vertical="top" wrapText="1"/>
      <protection hidden="1"/>
    </xf>
    <xf numFmtId="0" fontId="75" fillId="0" borderId="18" xfId="0" applyFont="1" applyFill="1" applyBorder="1" applyAlignment="1" applyProtection="1">
      <alignment horizontal="center" vertical="top" wrapText="1"/>
      <protection hidden="1"/>
    </xf>
    <xf numFmtId="0" fontId="69" fillId="33" borderId="18" xfId="0" applyFont="1" applyFill="1" applyBorder="1" applyAlignment="1" applyProtection="1">
      <alignment horizontal="center" vertical="top"/>
      <protection hidden="1"/>
    </xf>
    <xf numFmtId="49" fontId="67" fillId="33" borderId="10" xfId="0" applyNumberFormat="1" applyFont="1" applyFill="1" applyBorder="1" applyAlignment="1" applyProtection="1">
      <alignment horizontal="center" wrapText="1"/>
      <protection hidden="1"/>
    </xf>
    <xf numFmtId="0" fontId="67" fillId="33" borderId="10" xfId="0" applyNumberFormat="1" applyFont="1" applyFill="1" applyBorder="1" applyAlignment="1" applyProtection="1">
      <alignment horizontal="center" wrapText="1"/>
      <protection hidden="1"/>
    </xf>
    <xf numFmtId="0" fontId="77" fillId="0" borderId="18" xfId="0" applyFont="1" applyFill="1" applyBorder="1" applyAlignment="1" applyProtection="1">
      <alignment horizontal="left" vertical="top"/>
      <protection/>
    </xf>
    <xf numFmtId="0" fontId="70" fillId="36" borderId="0" xfId="0" applyFont="1" applyFill="1" applyAlignment="1" applyProtection="1">
      <alignment horizontal="left" vertical="top" wrapText="1"/>
      <protection hidden="1" locked="0"/>
    </xf>
    <xf numFmtId="0" fontId="70" fillId="33" borderId="0" xfId="0" applyFont="1" applyFill="1" applyAlignment="1" applyProtection="1">
      <alignment horizontal="center" vertical="center"/>
      <protection hidden="1"/>
    </xf>
    <xf numFmtId="14" fontId="67" fillId="33" borderId="10" xfId="0" applyNumberFormat="1" applyFont="1" applyFill="1" applyBorder="1" applyAlignment="1" applyProtection="1">
      <alignment horizontal="center" wrapText="1"/>
      <protection hidden="1"/>
    </xf>
    <xf numFmtId="0" fontId="67" fillId="33" borderId="12" xfId="0" applyFont="1" applyFill="1" applyBorder="1" applyAlignment="1" applyProtection="1">
      <alignment horizontal="left" vertical="top" wrapText="1"/>
      <protection hidden="1"/>
    </xf>
    <xf numFmtId="0" fontId="67" fillId="33" borderId="10" xfId="0" applyFont="1" applyFill="1" applyBorder="1" applyAlignment="1" applyProtection="1">
      <alignment horizontal="left"/>
      <protection hidden="1" locked="0"/>
    </xf>
    <xf numFmtId="0" fontId="67" fillId="33" borderId="0" xfId="0" applyFont="1" applyFill="1" applyAlignment="1" applyProtection="1">
      <alignment horizontal="left" wrapText="1"/>
      <protection hidden="1"/>
    </xf>
    <xf numFmtId="0" fontId="67" fillId="33" borderId="0" xfId="0" applyFont="1" applyFill="1" applyAlignment="1" applyProtection="1">
      <alignment horizontal="left" vertical="top" wrapText="1"/>
      <protection hidden="1"/>
    </xf>
    <xf numFmtId="0" fontId="68" fillId="33" borderId="11" xfId="0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Alignment="1" applyProtection="1">
      <alignment horizontal="left" vertical="top"/>
      <protection hidden="1"/>
    </xf>
    <xf numFmtId="0" fontId="68" fillId="33" borderId="10" xfId="0" applyFont="1" applyFill="1" applyBorder="1" applyAlignment="1" applyProtection="1">
      <alignment horizontal="left" vertical="top" wrapText="1"/>
      <protection hidden="1"/>
    </xf>
    <xf numFmtId="49" fontId="68" fillId="33" borderId="10" xfId="0" applyNumberFormat="1" applyFont="1" applyFill="1" applyBorder="1" applyAlignment="1" applyProtection="1">
      <alignment horizontal="center" wrapText="1"/>
      <protection hidden="1"/>
    </xf>
    <xf numFmtId="0" fontId="68" fillId="33" borderId="10" xfId="0" applyFont="1" applyFill="1" applyBorder="1" applyAlignment="1" applyProtection="1">
      <alignment horizontal="center" wrapText="1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67" fillId="33" borderId="16" xfId="0" applyNumberFormat="1" applyFont="1" applyFill="1" applyBorder="1" applyAlignment="1" applyProtection="1">
      <alignment horizontal="center" vertical="top" wrapText="1"/>
      <protection/>
    </xf>
    <xf numFmtId="0" fontId="67" fillId="33" borderId="11" xfId="0" applyNumberFormat="1" applyFont="1" applyFill="1" applyBorder="1" applyAlignment="1" applyProtection="1">
      <alignment horizontal="center" vertical="top" wrapText="1"/>
      <protection/>
    </xf>
    <xf numFmtId="0" fontId="67" fillId="33" borderId="17" xfId="0" applyNumberFormat="1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center" vertical="top"/>
      <protection hidden="1"/>
    </xf>
    <xf numFmtId="14" fontId="68" fillId="33" borderId="10" xfId="0" applyNumberFormat="1" applyFont="1" applyFill="1" applyBorder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justify" wrapText="1"/>
      <protection hidden="1"/>
    </xf>
    <xf numFmtId="0" fontId="68" fillId="0" borderId="10" xfId="0" applyFont="1" applyFill="1" applyBorder="1" applyAlignment="1" applyProtection="1">
      <alignment horizontal="right"/>
      <protection hidden="1"/>
    </xf>
    <xf numFmtId="14" fontId="68" fillId="33" borderId="11" xfId="0" applyNumberFormat="1" applyFont="1" applyFill="1" applyBorder="1" applyAlignment="1" applyProtection="1">
      <alignment horizontal="right" wrapText="1"/>
      <protection hidden="1" locked="0"/>
    </xf>
    <xf numFmtId="0" fontId="69" fillId="33" borderId="10" xfId="0" applyFont="1" applyFill="1" applyBorder="1" applyAlignment="1" applyProtection="1">
      <alignment horizontal="right" wrapText="1"/>
      <protection hidden="1"/>
    </xf>
    <xf numFmtId="0" fontId="67" fillId="33" borderId="0" xfId="0" applyFont="1" applyFill="1" applyAlignment="1" applyProtection="1">
      <alignment horizontal="left"/>
      <protection hidden="1"/>
    </xf>
    <xf numFmtId="0" fontId="68" fillId="33" borderId="0" xfId="0" applyFont="1" applyFill="1" applyAlignment="1" applyProtection="1">
      <alignment horizontal="center" vertical="top"/>
      <protection hidden="1"/>
    </xf>
    <xf numFmtId="1" fontId="70" fillId="33" borderId="12" xfId="0" applyNumberFormat="1" applyFont="1" applyFill="1" applyBorder="1" applyAlignment="1" applyProtection="1">
      <alignment horizontal="center" vertical="center"/>
      <protection hidden="1"/>
    </xf>
    <xf numFmtId="2" fontId="70" fillId="33" borderId="16" xfId="0" applyNumberFormat="1" applyFont="1" applyFill="1" applyBorder="1" applyAlignment="1" applyProtection="1">
      <alignment horizontal="center" vertical="center"/>
      <protection hidden="1"/>
    </xf>
    <xf numFmtId="2" fontId="70" fillId="33" borderId="11" xfId="0" applyNumberFormat="1" applyFont="1" applyFill="1" applyBorder="1" applyAlignment="1" applyProtection="1">
      <alignment horizontal="center" vertical="center"/>
      <protection hidden="1"/>
    </xf>
    <xf numFmtId="2" fontId="70" fillId="33" borderId="17" xfId="0" applyNumberFormat="1" applyFont="1" applyFill="1" applyBorder="1" applyAlignment="1" applyProtection="1">
      <alignment horizontal="center" vertical="center"/>
      <protection hidden="1"/>
    </xf>
    <xf numFmtId="0" fontId="68" fillId="0" borderId="10" xfId="0" applyFont="1" applyFill="1" applyBorder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center"/>
      <protection hidden="1"/>
    </xf>
    <xf numFmtId="0" fontId="75" fillId="0" borderId="0" xfId="0" applyFont="1" applyFill="1" applyBorder="1" applyAlignment="1" applyProtection="1">
      <alignment horizontal="left" wrapText="1"/>
      <protection hidden="1"/>
    </xf>
    <xf numFmtId="0" fontId="75" fillId="0" borderId="10" xfId="0" applyFont="1" applyFill="1" applyBorder="1" applyAlignment="1" applyProtection="1">
      <alignment horizontal="left" wrapText="1"/>
      <protection hidden="1"/>
    </xf>
    <xf numFmtId="0" fontId="67" fillId="0" borderId="10" xfId="0" applyFont="1" applyBorder="1" applyAlignment="1" applyProtection="1">
      <alignment horizontal="center"/>
      <protection hidden="1"/>
    </xf>
    <xf numFmtId="0" fontId="70" fillId="0" borderId="18" xfId="0" applyFont="1" applyFill="1" applyBorder="1" applyAlignment="1" applyProtection="1">
      <alignment horizontal="center" vertical="top" wrapText="1"/>
      <protection hidden="1"/>
    </xf>
    <xf numFmtId="0" fontId="67" fillId="33" borderId="0" xfId="0" applyFont="1" applyFill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86" name="Таблица183" displayName="Таблица183" ref="BA1:BD27" comment="" totalsRowShown="0">
  <autoFilter ref="BA1:BD27"/>
  <tableColumns count="4">
    <tableColumn id="1" name="1"/>
    <tableColumn id="2" name="2"/>
    <tableColumn id="3" name="3"/>
    <tableColumn id="22" name="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17" name="Таблица61" displayName="Таблица61" ref="BA57:BD61" comment="" totalsRowShown="0">
  <autoFilter ref="BA57:BD61"/>
  <tableColumns count="4">
    <tableColumn id="1" name="Столбец1"/>
    <tableColumn id="2" name=" 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"/>
    <tableColumn id="3" name="№ п/п"/>
    <tableColumn id="6" name="Стоимость за единицу в бел. рублях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18"/>
  <sheetViews>
    <sheetView tabSelected="1" zoomScale="115" zoomScaleNormal="115" zoomScaleSheetLayoutView="120" zoomScalePageLayoutView="90" workbookViewId="0" topLeftCell="A1">
      <selection activeCell="W6" sqref="W6:AL6"/>
    </sheetView>
  </sheetViews>
  <sheetFormatPr defaultColWidth="2.28125" defaultRowHeight="15"/>
  <cols>
    <col min="1" max="1" width="2.28125" style="22" customWidth="1"/>
    <col min="2" max="2" width="5.57421875" style="22" customWidth="1"/>
    <col min="3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26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7109375" style="22" customWidth="1"/>
    <col min="39" max="39" width="2.28125" style="24" customWidth="1"/>
    <col min="40" max="47" width="2.28125" style="22" customWidth="1"/>
    <col min="48" max="48" width="0.71875" style="22" customWidth="1"/>
    <col min="49" max="49" width="2.28125" style="22" customWidth="1"/>
    <col min="50" max="51" width="2.57421875" style="22" customWidth="1"/>
    <col min="52" max="52" width="2.28125" style="22" customWidth="1"/>
    <col min="53" max="53" width="29.140625" style="22" hidden="1" customWidth="1"/>
    <col min="54" max="54" width="20.421875" style="22" hidden="1" customWidth="1"/>
    <col min="55" max="55" width="32.140625" style="22" hidden="1" customWidth="1"/>
    <col min="56" max="56" width="14.140625" style="22" hidden="1" customWidth="1"/>
    <col min="57" max="60" width="2.8515625" style="22" customWidth="1"/>
    <col min="61" max="62" width="2.28125" style="22" customWidth="1"/>
    <col min="63" max="16384" width="2.28125" style="22" customWidth="1"/>
  </cols>
  <sheetData>
    <row r="1" spans="1:60" ht="88.5" customHeight="1">
      <c r="A1" s="159" t="s">
        <v>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80" t="s">
        <v>64</v>
      </c>
      <c r="BB1" s="80" t="s">
        <v>65</v>
      </c>
      <c r="BC1" s="80" t="s">
        <v>66</v>
      </c>
      <c r="BD1" s="81" t="s">
        <v>98</v>
      </c>
      <c r="BE1" s="81"/>
      <c r="BF1" s="81"/>
      <c r="BG1" s="81"/>
      <c r="BH1" s="81"/>
    </row>
    <row r="2" spans="1:60" s="54" customFormat="1" ht="206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91" t="s">
        <v>99</v>
      </c>
      <c r="BB2" s="94" t="s">
        <v>67</v>
      </c>
      <c r="BC2" s="94" t="s">
        <v>68</v>
      </c>
      <c r="BD2" s="65" t="s">
        <v>100</v>
      </c>
      <c r="BE2" s="81"/>
      <c r="BG2" s="67"/>
      <c r="BH2" s="49"/>
    </row>
    <row r="3" spans="1:60" ht="28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92" t="s">
        <v>101</v>
      </c>
      <c r="BB3" s="93" t="s">
        <v>67</v>
      </c>
      <c r="BC3" s="93" t="s">
        <v>79</v>
      </c>
      <c r="BD3" s="99" t="s">
        <v>100</v>
      </c>
      <c r="BE3" s="81"/>
      <c r="BG3" s="67"/>
      <c r="BH3" s="49"/>
    </row>
    <row r="4" spans="1:60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91" t="s">
        <v>102</v>
      </c>
      <c r="BB4" s="94" t="s">
        <v>67</v>
      </c>
      <c r="BC4" s="94" t="s">
        <v>80</v>
      </c>
      <c r="BD4" s="65" t="s">
        <v>100</v>
      </c>
      <c r="BE4" s="81"/>
      <c r="BG4" s="67"/>
      <c r="BH4" s="49"/>
    </row>
    <row r="5" spans="1:60" s="32" customFormat="1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165" t="s">
        <v>49</v>
      </c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92" t="s">
        <v>103</v>
      </c>
      <c r="BB5" s="93" t="s">
        <v>69</v>
      </c>
      <c r="BC5" s="93" t="s">
        <v>70</v>
      </c>
      <c r="BD5" s="99" t="s">
        <v>104</v>
      </c>
      <c r="BE5" s="81"/>
      <c r="BF5" s="22"/>
      <c r="BG5" s="76"/>
      <c r="BH5" s="53"/>
    </row>
    <row r="6" spans="1:60" s="32" customFormat="1" ht="21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129" t="s">
        <v>99</v>
      </c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91" t="s">
        <v>105</v>
      </c>
      <c r="BB6" s="94" t="s">
        <v>69</v>
      </c>
      <c r="BC6" s="94" t="s">
        <v>81</v>
      </c>
      <c r="BD6" s="65" t="s">
        <v>104</v>
      </c>
      <c r="BE6" s="81"/>
      <c r="BF6" s="22"/>
      <c r="BG6" s="76"/>
      <c r="BH6" s="53"/>
    </row>
    <row r="7" spans="1:60" s="32" customFormat="1" ht="21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95" t="s">
        <v>106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92" t="s">
        <v>107</v>
      </c>
      <c r="BB7" s="93" t="s">
        <v>69</v>
      </c>
      <c r="BC7" s="93" t="s">
        <v>82</v>
      </c>
      <c r="BD7" s="99" t="s">
        <v>104</v>
      </c>
      <c r="BE7" s="81"/>
      <c r="BF7" s="22"/>
      <c r="BG7" s="76"/>
      <c r="BH7" s="53"/>
    </row>
    <row r="8" spans="1:60" s="32" customFormat="1" ht="33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89" t="s">
        <v>42</v>
      </c>
      <c r="O8" s="89"/>
      <c r="P8" s="89"/>
      <c r="Q8" s="89"/>
      <c r="R8" s="89"/>
      <c r="S8" s="89"/>
      <c r="T8" s="89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91" t="s">
        <v>108</v>
      </c>
      <c r="BB8" s="94" t="s">
        <v>69</v>
      </c>
      <c r="BC8" s="94" t="s">
        <v>149</v>
      </c>
      <c r="BD8" s="65" t="s">
        <v>109</v>
      </c>
      <c r="BE8" s="81"/>
      <c r="BF8" s="22"/>
      <c r="BG8" s="76"/>
      <c r="BH8" s="53"/>
    </row>
    <row r="9" spans="1:60" s="32" customFormat="1" ht="42" customHeight="1">
      <c r="A9" s="38"/>
      <c r="B9" s="149" t="s">
        <v>97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92" t="s">
        <v>110</v>
      </c>
      <c r="BB9" s="93" t="s">
        <v>69</v>
      </c>
      <c r="BC9" s="93" t="s">
        <v>92</v>
      </c>
      <c r="BD9" s="99" t="s">
        <v>109</v>
      </c>
      <c r="BE9" s="81"/>
      <c r="BF9" s="22"/>
      <c r="BG9" s="76"/>
      <c r="BH9" s="53"/>
    </row>
    <row r="10" spans="1:60" s="32" customFormat="1" ht="4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91" t="s">
        <v>112</v>
      </c>
      <c r="BB10" s="94" t="s">
        <v>71</v>
      </c>
      <c r="BC10" s="94" t="s">
        <v>150</v>
      </c>
      <c r="BD10" s="65" t="s">
        <v>113</v>
      </c>
      <c r="BE10" s="81"/>
      <c r="BF10" s="22"/>
      <c r="BG10" s="76"/>
      <c r="BH10" s="53"/>
    </row>
    <row r="11" spans="1:60" s="32" customFormat="1" ht="24" customHeight="1">
      <c r="A11" s="38"/>
      <c r="B11" s="134" t="s">
        <v>96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0" t="s">
        <v>6</v>
      </c>
      <c r="AB11" s="150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92" t="s">
        <v>115</v>
      </c>
      <c r="BB11" s="93" t="s">
        <v>71</v>
      </c>
      <c r="BC11" s="93" t="s">
        <v>151</v>
      </c>
      <c r="BD11" s="99" t="s">
        <v>113</v>
      </c>
      <c r="BE11" s="81"/>
      <c r="BF11" s="22"/>
      <c r="BG11" s="76"/>
      <c r="BH11" s="53"/>
    </row>
    <row r="12" spans="1:60" s="32" customFormat="1" ht="80.25" customHeight="1">
      <c r="A12" s="38"/>
      <c r="B12" s="114" t="s">
        <v>141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91" t="s">
        <v>116</v>
      </c>
      <c r="BB12" s="94" t="s">
        <v>71</v>
      </c>
      <c r="BC12" s="94" t="s">
        <v>83</v>
      </c>
      <c r="BD12" s="65" t="s">
        <v>113</v>
      </c>
      <c r="BE12" s="81"/>
      <c r="BF12" s="22"/>
      <c r="BG12" s="76"/>
      <c r="BH12" s="53"/>
    </row>
    <row r="13" spans="1:60" ht="41.25" customHeight="1">
      <c r="A13" s="43"/>
      <c r="B13" s="115" t="s">
        <v>139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92" t="s">
        <v>117</v>
      </c>
      <c r="BB13" s="93" t="s">
        <v>71</v>
      </c>
      <c r="BC13" s="93" t="s">
        <v>152</v>
      </c>
      <c r="BD13" s="99" t="s">
        <v>118</v>
      </c>
      <c r="BE13" s="81"/>
      <c r="BG13" s="67"/>
      <c r="BH13" s="49"/>
    </row>
    <row r="14" spans="1:60" s="32" customFormat="1" ht="14.25" customHeight="1">
      <c r="A14" s="38"/>
      <c r="B14" s="166" t="s">
        <v>114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91" t="s">
        <v>119</v>
      </c>
      <c r="BB14" s="110" t="s">
        <v>153</v>
      </c>
      <c r="BC14" s="94" t="s">
        <v>93</v>
      </c>
      <c r="BD14" s="64" t="s">
        <v>118</v>
      </c>
      <c r="BE14" s="81"/>
      <c r="BF14" s="22"/>
      <c r="BG14" s="67"/>
      <c r="BH14" s="49"/>
    </row>
    <row r="15" spans="1:60" ht="25.5" customHeight="1">
      <c r="A15" s="4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92" t="s">
        <v>120</v>
      </c>
      <c r="BB15" s="93" t="s">
        <v>72</v>
      </c>
      <c r="BC15" s="93" t="s">
        <v>73</v>
      </c>
      <c r="BD15" s="99" t="s">
        <v>121</v>
      </c>
      <c r="BE15" s="81"/>
      <c r="BG15" s="67"/>
      <c r="BH15" s="49"/>
    </row>
    <row r="16" spans="1:60" s="32" customFormat="1" ht="14.25" customHeight="1">
      <c r="A16" s="38"/>
      <c r="B16" s="206" t="s">
        <v>60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91" t="s">
        <v>122</v>
      </c>
      <c r="BB16" s="94" t="s">
        <v>72</v>
      </c>
      <c r="BC16" s="94" t="s">
        <v>84</v>
      </c>
      <c r="BD16" s="65" t="s">
        <v>121</v>
      </c>
      <c r="BE16" s="81"/>
      <c r="BF16" s="22"/>
      <c r="BG16" s="49"/>
      <c r="BH16" s="49"/>
    </row>
    <row r="17" spans="1:60" s="32" customFormat="1" ht="24" customHeight="1">
      <c r="A17" s="38"/>
      <c r="B17" s="111" t="s">
        <v>61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92" t="s">
        <v>123</v>
      </c>
      <c r="BB17" s="93" t="s">
        <v>72</v>
      </c>
      <c r="BC17" s="93" t="s">
        <v>85</v>
      </c>
      <c r="BD17" s="99" t="s">
        <v>121</v>
      </c>
      <c r="BE17" s="81"/>
      <c r="BF17" s="22"/>
      <c r="BG17" s="67"/>
      <c r="BH17" s="49"/>
    </row>
    <row r="18" spans="1:60" s="32" customFormat="1" ht="19.5" customHeight="1">
      <c r="A18" s="38"/>
      <c r="B18" s="160" t="s">
        <v>59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91" t="s">
        <v>124</v>
      </c>
      <c r="BB18" s="94" t="s">
        <v>74</v>
      </c>
      <c r="BC18" s="94" t="s">
        <v>86</v>
      </c>
      <c r="BD18" s="65" t="s">
        <v>125</v>
      </c>
      <c r="BE18" s="81"/>
      <c r="BF18" s="22"/>
      <c r="BG18" s="67"/>
      <c r="BH18" s="49"/>
    </row>
    <row r="19" spans="1:60" s="32" customFormat="1" ht="48" customHeight="1">
      <c r="A19" s="38"/>
      <c r="B19" s="116">
        <v>1</v>
      </c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20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92" t="s">
        <v>126</v>
      </c>
      <c r="BB19" s="93" t="s">
        <v>74</v>
      </c>
      <c r="BC19" s="93" t="s">
        <v>75</v>
      </c>
      <c r="BD19" s="99" t="s">
        <v>125</v>
      </c>
      <c r="BE19" s="81"/>
      <c r="BF19" s="22"/>
      <c r="BG19" s="67"/>
      <c r="BH19" s="49"/>
    </row>
    <row r="20" spans="1:60" s="32" customFormat="1" ht="49.5" customHeight="1">
      <c r="A20" s="38"/>
      <c r="B20" s="116">
        <v>2</v>
      </c>
      <c r="C20" s="117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20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91" t="s">
        <v>127</v>
      </c>
      <c r="BB20" s="94" t="s">
        <v>74</v>
      </c>
      <c r="BC20" s="94" t="s">
        <v>154</v>
      </c>
      <c r="BD20" s="65" t="s">
        <v>125</v>
      </c>
      <c r="BE20" s="81"/>
      <c r="BF20" s="22"/>
      <c r="BG20" s="67"/>
      <c r="BH20" s="49"/>
    </row>
    <row r="21" spans="1:60" ht="25.5" customHeight="1">
      <c r="A21" s="43"/>
      <c r="B21" s="116">
        <v>3</v>
      </c>
      <c r="C21" s="117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20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92" t="s">
        <v>128</v>
      </c>
      <c r="BB21" s="93" t="s">
        <v>76</v>
      </c>
      <c r="BC21" s="93" t="s">
        <v>87</v>
      </c>
      <c r="BD21" s="99" t="s">
        <v>125</v>
      </c>
      <c r="BE21" s="81"/>
      <c r="BG21" s="67"/>
      <c r="BH21" s="49"/>
    </row>
    <row r="22" spans="1:60" ht="25.5" customHeight="1">
      <c r="A22" s="43"/>
      <c r="B22" s="116">
        <v>4</v>
      </c>
      <c r="C22" s="117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20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91" t="s">
        <v>129</v>
      </c>
      <c r="BB22" s="94" t="s">
        <v>76</v>
      </c>
      <c r="BC22" s="94" t="s">
        <v>88</v>
      </c>
      <c r="BD22" s="65" t="s">
        <v>125</v>
      </c>
      <c r="BE22" s="81"/>
      <c r="BG22" s="67"/>
      <c r="BH22" s="49"/>
    </row>
    <row r="23" spans="1:60" ht="19.5" customHeight="1">
      <c r="A23" s="43"/>
      <c r="B23" s="116">
        <v>5</v>
      </c>
      <c r="C23" s="117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20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92" t="s">
        <v>130</v>
      </c>
      <c r="BB23" s="93" t="s">
        <v>155</v>
      </c>
      <c r="BC23" s="93" t="s">
        <v>77</v>
      </c>
      <c r="BD23" s="99" t="s">
        <v>131</v>
      </c>
      <c r="BE23" s="81"/>
      <c r="BG23" s="67"/>
      <c r="BH23" s="49"/>
    </row>
    <row r="24" spans="1:60" ht="19.5" customHeight="1">
      <c r="A24" s="43"/>
      <c r="B24" s="116">
        <v>6</v>
      </c>
      <c r="C24" s="117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20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1" t="s">
        <v>132</v>
      </c>
      <c r="BB24" s="94" t="s">
        <v>155</v>
      </c>
      <c r="BC24" s="94" t="s">
        <v>89</v>
      </c>
      <c r="BD24" s="65" t="s">
        <v>131</v>
      </c>
      <c r="BE24" s="81"/>
      <c r="BG24" s="67"/>
      <c r="BH24" s="49"/>
    </row>
    <row r="25" spans="1:60" ht="19.5" customHeight="1">
      <c r="A25" s="43"/>
      <c r="B25" s="116">
        <v>7</v>
      </c>
      <c r="C25" s="117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20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92" t="s">
        <v>133</v>
      </c>
      <c r="BB25" s="93" t="s">
        <v>155</v>
      </c>
      <c r="BC25" s="93" t="s">
        <v>90</v>
      </c>
      <c r="BD25" s="99" t="s">
        <v>131</v>
      </c>
      <c r="BE25" s="81"/>
      <c r="BG25" s="67"/>
      <c r="BH25" s="49"/>
    </row>
    <row r="26" spans="1:60" ht="19.5" customHeight="1">
      <c r="A26" s="43"/>
      <c r="B26" s="116">
        <v>8</v>
      </c>
      <c r="C26" s="117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20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1" t="s">
        <v>134</v>
      </c>
      <c r="BB26" s="94" t="s">
        <v>156</v>
      </c>
      <c r="BC26" s="94" t="s">
        <v>94</v>
      </c>
      <c r="BD26" s="64" t="s">
        <v>135</v>
      </c>
      <c r="BE26" s="81"/>
      <c r="BG26" s="67"/>
      <c r="BH26" s="49"/>
    </row>
    <row r="27" spans="1:60" s="32" customFormat="1" ht="19.5" customHeight="1">
      <c r="A27" s="38"/>
      <c r="B27" s="116">
        <v>9</v>
      </c>
      <c r="C27" s="117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20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92" t="s">
        <v>137</v>
      </c>
      <c r="BB27" s="93" t="s">
        <v>156</v>
      </c>
      <c r="BC27" s="93" t="s">
        <v>157</v>
      </c>
      <c r="BD27" s="51" t="s">
        <v>135</v>
      </c>
      <c r="BE27" s="81"/>
      <c r="BF27" s="22"/>
      <c r="BG27" s="67"/>
      <c r="BH27" s="49"/>
    </row>
    <row r="28" spans="1:60" s="32" customFormat="1" ht="19.5" customHeight="1">
      <c r="A28" s="38"/>
      <c r="B28" s="116">
        <v>10</v>
      </c>
      <c r="C28" s="117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20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66"/>
      <c r="BB28" s="49"/>
      <c r="BC28" s="49"/>
      <c r="BD28" s="100"/>
      <c r="BE28" s="81"/>
      <c r="BF28" s="22"/>
      <c r="BG28" s="49"/>
      <c r="BH28" s="49"/>
    </row>
    <row r="29" spans="1:60" s="32" customFormat="1" ht="19.5" customHeight="1">
      <c r="A29" s="38"/>
      <c r="B29" s="121" t="s">
        <v>54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70"/>
      <c r="BB29" s="22"/>
      <c r="BC29" s="22"/>
      <c r="BD29" s="81"/>
      <c r="BE29" s="81"/>
      <c r="BF29" s="22"/>
      <c r="BG29" s="49"/>
      <c r="BH29" s="49"/>
    </row>
    <row r="30" spans="1:60" s="32" customFormat="1" ht="28.5" customHeight="1">
      <c r="A30" s="38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70"/>
      <c r="BB30" s="49"/>
      <c r="BC30" s="75"/>
      <c r="BD30" s="81"/>
      <c r="BE30" s="81"/>
      <c r="BF30" s="22"/>
      <c r="BG30" s="67"/>
      <c r="BH30" s="49"/>
    </row>
    <row r="31" spans="1:59" ht="13.5" customHeight="1">
      <c r="A31" s="43"/>
      <c r="B31" s="130" t="s">
        <v>136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97" t="s">
        <v>139</v>
      </c>
      <c r="BG31" s="49"/>
    </row>
    <row r="32" spans="1:55" s="32" customFormat="1" ht="17.25" customHeight="1">
      <c r="A32" s="38"/>
      <c r="B32" s="160" t="s">
        <v>55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97" t="s">
        <v>140</v>
      </c>
      <c r="BB32" s="22"/>
      <c r="BC32" s="22"/>
    </row>
    <row r="33" spans="1:55" s="32" customFormat="1" ht="18.75" customHeight="1">
      <c r="A33" s="45"/>
      <c r="B33" s="123" t="s">
        <v>56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3" t="s">
        <v>53</v>
      </c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5"/>
      <c r="AC33" s="123" t="s">
        <v>138</v>
      </c>
      <c r="AD33" s="124"/>
      <c r="AE33" s="124"/>
      <c r="AF33" s="124"/>
      <c r="AG33" s="124"/>
      <c r="AH33" s="124"/>
      <c r="AI33" s="124"/>
      <c r="AJ33" s="124"/>
      <c r="AK33" s="124"/>
      <c r="AL33" s="125"/>
      <c r="AM33" s="45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98" t="s">
        <v>111</v>
      </c>
      <c r="BB33" s="26"/>
      <c r="BC33" s="26"/>
    </row>
    <row r="34" spans="1:53" s="32" customFormat="1" ht="30.75" customHeight="1">
      <c r="A34" s="38"/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26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8"/>
      <c r="AC34" s="126"/>
      <c r="AD34" s="127"/>
      <c r="AE34" s="127"/>
      <c r="AF34" s="127"/>
      <c r="AG34" s="127"/>
      <c r="AH34" s="127"/>
      <c r="AI34" s="127"/>
      <c r="AJ34" s="127"/>
      <c r="AK34" s="127"/>
      <c r="AL34" s="12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46"/>
    </row>
    <row r="35" spans="1:52" ht="18.75" customHeight="1">
      <c r="A35" s="43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126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8"/>
      <c r="AC35" s="126"/>
      <c r="AD35" s="127"/>
      <c r="AE35" s="127"/>
      <c r="AF35" s="127"/>
      <c r="AG35" s="127"/>
      <c r="AH35" s="127"/>
      <c r="AI35" s="127"/>
      <c r="AJ35" s="127"/>
      <c r="AK35" s="127"/>
      <c r="AL35" s="128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53" ht="18.75" customHeight="1">
      <c r="A36" s="43"/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126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8"/>
      <c r="AC36" s="126"/>
      <c r="AD36" s="127"/>
      <c r="AE36" s="127"/>
      <c r="AF36" s="127"/>
      <c r="AG36" s="127"/>
      <c r="AH36" s="127"/>
      <c r="AI36" s="127"/>
      <c r="AJ36" s="127"/>
      <c r="AK36" s="127"/>
      <c r="AL36" s="128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32"/>
    </row>
    <row r="37" spans="1:57" ht="3.75" customHeight="1">
      <c r="A37" s="43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32"/>
      <c r="BB37" s="52"/>
      <c r="BC37" s="52"/>
      <c r="BD37" s="52"/>
      <c r="BE37" s="52"/>
    </row>
    <row r="38" spans="1:57" s="32" customFormat="1" ht="21" customHeight="1">
      <c r="A38" s="38"/>
      <c r="B38" s="113" t="s">
        <v>62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2" t="s">
        <v>63</v>
      </c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46"/>
      <c r="BB38" s="46"/>
      <c r="BC38" s="56"/>
      <c r="BD38" s="46"/>
      <c r="BE38" s="90"/>
    </row>
    <row r="39" spans="1:55" s="46" customFormat="1" ht="43.5" customHeight="1">
      <c r="A39" s="69"/>
      <c r="B39" s="113" t="s">
        <v>52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55"/>
      <c r="BC39" s="55"/>
    </row>
    <row r="40" spans="1:56" ht="30.75" customHeight="1">
      <c r="A40" s="43"/>
      <c r="B40" s="154" t="s">
        <v>78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51"/>
      <c r="BB40" s="50"/>
      <c r="BC40" s="48"/>
      <c r="BD40" s="50"/>
    </row>
    <row r="41" spans="1:52" s="32" customFormat="1" ht="20.25" customHeight="1">
      <c r="A41" s="38"/>
      <c r="B41" s="133" t="s">
        <v>50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ht="24" customHeight="1">
      <c r="A42" s="4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1:52" s="32" customFormat="1" ht="11.25" customHeight="1">
      <c r="A43" s="38"/>
      <c r="B43" s="135" t="s">
        <v>46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s="32" customFormat="1" ht="18.75" customHeight="1">
      <c r="A44" s="38"/>
      <c r="B44" s="113" t="s">
        <v>48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ht="24.75" customHeight="1">
      <c r="A45" s="4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</row>
    <row r="46" spans="1:52" s="32" customFormat="1" ht="18.75" customHeight="1">
      <c r="A46" s="38"/>
      <c r="B46" s="171" t="s">
        <v>47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7" ht="29.25" customHeight="1">
      <c r="A47" s="43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B47" s="50"/>
      <c r="BC47" s="48"/>
      <c r="BD47" s="50"/>
      <c r="BE47" s="50"/>
    </row>
    <row r="48" spans="1:57" s="32" customFormat="1" ht="11.25" customHeight="1">
      <c r="A48" s="38"/>
      <c r="B48" s="135" t="s">
        <v>57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B48" s="46"/>
      <c r="BC48" s="55"/>
      <c r="BD48" s="46"/>
      <c r="BE48" s="46"/>
    </row>
    <row r="49" spans="1:52" s="32" customFormat="1" ht="19.5" customHeight="1">
      <c r="A49" s="38"/>
      <c r="B49" s="137" t="s">
        <v>43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</row>
    <row r="50" spans="1:52" s="32" customFormat="1" ht="2.2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77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s="32" customFormat="1" ht="18" customHeight="1">
      <c r="A51" s="38"/>
      <c r="B51" s="134" t="s">
        <v>44</v>
      </c>
      <c r="C51" s="134"/>
      <c r="D51" s="134"/>
      <c r="E51" s="134"/>
      <c r="F51" s="134"/>
      <c r="G51" s="134"/>
      <c r="H51" s="134"/>
      <c r="I51" s="136"/>
      <c r="J51" s="136"/>
      <c r="K51" s="136"/>
      <c r="L51" s="136"/>
      <c r="M51" s="136"/>
      <c r="N51" s="136"/>
      <c r="O51" s="136"/>
      <c r="P51" s="136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2" customFormat="1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69" t="s">
        <v>11</v>
      </c>
      <c r="K52" s="38"/>
      <c r="L52" s="38"/>
      <c r="M52" s="38"/>
      <c r="N52" s="38"/>
      <c r="O52" s="38"/>
      <c r="P52" s="38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s="32" customFormat="1" ht="20.25" customHeight="1">
      <c r="A53" s="38"/>
      <c r="B53" s="134" t="s">
        <v>45</v>
      </c>
      <c r="C53" s="134"/>
      <c r="D53" s="134"/>
      <c r="E53" s="134"/>
      <c r="F53" s="134"/>
      <c r="G53" s="134"/>
      <c r="H53" s="134"/>
      <c r="I53" s="136"/>
      <c r="J53" s="136"/>
      <c r="K53" s="136"/>
      <c r="L53" s="136"/>
      <c r="M53" s="136"/>
      <c r="N53" s="136"/>
      <c r="O53" s="136"/>
      <c r="P53" s="136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s="32" customFormat="1" ht="11.25" customHeight="1">
      <c r="A54" s="38"/>
      <c r="B54" s="38"/>
      <c r="C54" s="38"/>
      <c r="D54" s="38"/>
      <c r="E54" s="38"/>
      <c r="F54" s="38"/>
      <c r="G54" s="38"/>
      <c r="H54" s="38"/>
      <c r="I54" s="78"/>
      <c r="J54" s="69" t="s">
        <v>11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s="32" customFormat="1" ht="6" customHeight="1">
      <c r="A55" s="7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s="32" customFormat="1" ht="15.75" customHeight="1">
      <c r="A56" s="7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73"/>
      <c r="R56" s="173"/>
      <c r="S56" s="173"/>
      <c r="T56" s="173"/>
      <c r="U56" s="173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6" s="32" customFormat="1" ht="20.25" customHeight="1">
      <c r="A57" s="140" t="s">
        <v>0</v>
      </c>
      <c r="B57" s="140"/>
      <c r="C57" s="140"/>
      <c r="D57" s="140"/>
      <c r="E57" s="140"/>
      <c r="F57" s="140"/>
      <c r="G57" s="140"/>
      <c r="H57" s="14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"/>
      <c r="T57" s="15"/>
      <c r="U57" s="14"/>
      <c r="V57" s="14"/>
      <c r="W57" s="17" t="s">
        <v>22</v>
      </c>
      <c r="X57" s="14"/>
      <c r="Y57" s="14"/>
      <c r="Z57" s="14"/>
      <c r="AA57" s="14"/>
      <c r="AB57" s="14"/>
      <c r="AC57" s="14"/>
      <c r="AD57" s="14"/>
      <c r="AE57" s="14"/>
      <c r="AF57" s="176"/>
      <c r="AG57" s="176"/>
      <c r="AH57" s="176"/>
      <c r="AI57" s="176"/>
      <c r="AJ57" s="176"/>
      <c r="AK57" s="176"/>
      <c r="AL57" s="176"/>
      <c r="AM57" s="13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101" t="s">
        <v>142</v>
      </c>
      <c r="BB57" s="102" t="s">
        <v>58</v>
      </c>
      <c r="BC57" s="103" t="s">
        <v>40</v>
      </c>
      <c r="BD57" s="103" t="s">
        <v>41</v>
      </c>
    </row>
    <row r="58" spans="1:56" s="32" customFormat="1" ht="21" customHeight="1">
      <c r="A58" s="178" t="str">
        <f>VLOOKUP($W$6,$BA$2:$BG$30,2,0)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7" t="s">
        <v>6</v>
      </c>
      <c r="AF58" s="193"/>
      <c r="AG58" s="193"/>
      <c r="AH58" s="193"/>
      <c r="AI58" s="193"/>
      <c r="AJ58" s="193"/>
      <c r="AK58" s="193"/>
      <c r="AL58" s="36" t="s">
        <v>5</v>
      </c>
      <c r="AM58" s="13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96" t="s">
        <v>139</v>
      </c>
      <c r="BB58" s="104" t="s">
        <v>143</v>
      </c>
      <c r="BC58" s="105" t="s">
        <v>144</v>
      </c>
      <c r="BD58" s="106">
        <v>814</v>
      </c>
    </row>
    <row r="59" spans="1:56" s="32" customFormat="1" ht="16.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3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96" t="s">
        <v>140</v>
      </c>
      <c r="BB59" s="107" t="s">
        <v>145</v>
      </c>
      <c r="BC59" s="108" t="s">
        <v>146</v>
      </c>
      <c r="BD59" s="106">
        <v>651.2</v>
      </c>
    </row>
    <row r="60" spans="1:56" s="32" customFormat="1" ht="26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3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96" t="s">
        <v>111</v>
      </c>
      <c r="BB60" s="107" t="s">
        <v>147</v>
      </c>
      <c r="BC60" s="108" t="s">
        <v>148</v>
      </c>
      <c r="BD60" s="106">
        <v>691.9</v>
      </c>
    </row>
    <row r="61" spans="1:56" s="32" customFormat="1" ht="39.7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3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47"/>
      <c r="BB61" s="47"/>
      <c r="BC61" s="47"/>
      <c r="BD61" s="109"/>
    </row>
    <row r="62" spans="1:53" s="32" customFormat="1" ht="25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4"/>
      <c r="V62" s="14"/>
      <c r="W62" s="35"/>
      <c r="X62" s="14"/>
      <c r="Y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3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47"/>
    </row>
    <row r="63" spans="1:55" ht="17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7"/>
      <c r="BB63" s="32"/>
      <c r="BC63" s="32"/>
    </row>
    <row r="64" spans="1:53" s="32" customFormat="1" ht="12.7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4"/>
      <c r="V64" s="14"/>
      <c r="W64" s="14"/>
      <c r="X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3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47"/>
    </row>
    <row r="65" spans="1:55" s="61" customFormat="1" ht="12" customHeight="1">
      <c r="A65" s="140"/>
      <c r="B65" s="140"/>
      <c r="C65" s="140"/>
      <c r="D65" s="140"/>
      <c r="E65" s="140"/>
      <c r="F65" s="140"/>
      <c r="G65" s="140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5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3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7"/>
      <c r="BB65" s="32"/>
      <c r="BC65" s="32"/>
    </row>
    <row r="66" spans="1:55" ht="27" customHeight="1">
      <c r="A66" s="140" t="s">
        <v>1</v>
      </c>
      <c r="B66" s="140"/>
      <c r="C66" s="140"/>
      <c r="D66" s="140"/>
      <c r="E66" s="140"/>
      <c r="F66" s="140"/>
      <c r="G66" s="140"/>
      <c r="H66" s="14"/>
      <c r="I66" s="144" t="str">
        <f>B9</f>
        <v>Указать наименование организации, заключившей долгосрочный договор (вместо данного текста)</v>
      </c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7"/>
      <c r="BB66" s="32"/>
      <c r="BC66" s="32"/>
    </row>
    <row r="67" spans="1:52" s="47" customFormat="1" ht="29.25" customHeight="1">
      <c r="A67" s="88" t="s">
        <v>18</v>
      </c>
      <c r="B67" s="14"/>
      <c r="C67" s="14"/>
      <c r="D67" s="14"/>
      <c r="E67" s="14"/>
      <c r="F67" s="14"/>
      <c r="G67" s="14"/>
      <c r="H67" s="14"/>
      <c r="I67" s="139">
        <f>B45</f>
        <v>0</v>
      </c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s="47" customFormat="1" ht="57.75" customHeight="1">
      <c r="A68" s="17"/>
      <c r="B68" s="14"/>
      <c r="C68" s="14"/>
      <c r="D68" s="14"/>
      <c r="E68" s="14"/>
      <c r="F68" s="14"/>
      <c r="G68" s="14"/>
      <c r="H68" s="14"/>
      <c r="I68" s="145">
        <f>B47</f>
        <v>0</v>
      </c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3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s="47" customFormat="1" ht="16.5" customHeight="1">
      <c r="A69" s="14"/>
      <c r="B69" s="14"/>
      <c r="C69" s="14"/>
      <c r="D69" s="14"/>
      <c r="E69" s="14"/>
      <c r="F69" s="14"/>
      <c r="G69" s="14"/>
      <c r="H69" s="14"/>
      <c r="I69" s="168" t="s">
        <v>27</v>
      </c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3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47" customFormat="1" ht="24" customHeight="1">
      <c r="A70" s="177" t="s">
        <v>26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27"/>
      <c r="T70" s="27"/>
      <c r="U70" s="174">
        <f>AC11</f>
        <v>0</v>
      </c>
      <c r="V70" s="174"/>
      <c r="W70" s="174"/>
      <c r="X70" s="174"/>
      <c r="Y70" s="174"/>
      <c r="Z70" s="174"/>
      <c r="AA70" s="14" t="s">
        <v>20</v>
      </c>
      <c r="AB70" s="169">
        <f>Q11</f>
        <v>0</v>
      </c>
      <c r="AC70" s="170"/>
      <c r="AD70" s="170"/>
      <c r="AE70" s="170"/>
      <c r="AF70" s="170"/>
      <c r="AG70" s="170"/>
      <c r="AH70" s="170"/>
      <c r="AI70" s="16"/>
      <c r="AJ70" s="16"/>
      <c r="AK70" s="16"/>
      <c r="AL70" s="32"/>
      <c r="AM70" s="13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s="47" customFormat="1" ht="13.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3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s="47" customFormat="1" ht="45.75" customHeight="1">
      <c r="A72" s="142" t="s">
        <v>91</v>
      </c>
      <c r="B72" s="142"/>
      <c r="C72" s="142"/>
      <c r="D72" s="148" t="s">
        <v>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2" t="s">
        <v>8</v>
      </c>
      <c r="Y72" s="142"/>
      <c r="Z72" s="142"/>
      <c r="AA72" s="142" t="s">
        <v>35</v>
      </c>
      <c r="AB72" s="142"/>
      <c r="AC72" s="142"/>
      <c r="AD72" s="142" t="s">
        <v>32</v>
      </c>
      <c r="AE72" s="142"/>
      <c r="AF72" s="142"/>
      <c r="AG72" s="142" t="s">
        <v>33</v>
      </c>
      <c r="AH72" s="142"/>
      <c r="AI72" s="142"/>
      <c r="AJ72" s="142" t="s">
        <v>34</v>
      </c>
      <c r="AK72" s="142"/>
      <c r="AL72" s="142"/>
      <c r="AM72" s="13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s="23" customFormat="1" ht="109.5" customHeight="1">
      <c r="A73" s="158" t="str">
        <f>VLOOKUP($B$13,$BA$58:$BD$60,3,FALSE)</f>
        <v>8.2.14.</v>
      </c>
      <c r="B73" s="158"/>
      <c r="C73" s="158"/>
      <c r="D73" s="175" t="str">
        <f>VLOOKUP($B$13,$BA$58:$BD$60,2,FALSE)</f>
        <v>Осмотр (обследование) принимаемого в эксплуатацию объекта строительства, на соответствие разрешительной и проектной документации (в части эксплуатационной надежности и промышленной безопасности)на которых ведутся подземные горные работы.</v>
      </c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57">
        <v>1</v>
      </c>
      <c r="Y73" s="157"/>
      <c r="Z73" s="157"/>
      <c r="AA73" s="143">
        <f>VLOOKUP($B$13,$BA$58:$BD$60,4,FALSE)</f>
        <v>814</v>
      </c>
      <c r="AB73" s="157"/>
      <c r="AC73" s="157"/>
      <c r="AD73" s="143">
        <f aca="true" t="shared" si="0" ref="AD73:AD78">X73*AA73</f>
        <v>814</v>
      </c>
      <c r="AE73" s="143"/>
      <c r="AF73" s="143"/>
      <c r="AG73" s="143">
        <f aca="true" t="shared" si="1" ref="AG73:AG78">ROUND(AD73*0.2,2)</f>
        <v>162.8</v>
      </c>
      <c r="AH73" s="143"/>
      <c r="AI73" s="143"/>
      <c r="AJ73" s="143">
        <f aca="true" t="shared" si="2" ref="AJ73:AJ78">AD73+AG73</f>
        <v>976.8</v>
      </c>
      <c r="AK73" s="143"/>
      <c r="AL73" s="143"/>
      <c r="AM73" s="1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</row>
    <row r="74" spans="1:52" s="23" customFormat="1" ht="63" customHeight="1" hidden="1">
      <c r="A74" s="158"/>
      <c r="B74" s="158"/>
      <c r="C74" s="158"/>
      <c r="D74" s="175" t="e">
        <f>VLOOKUP(A74,$BA$62:$BC$66,2,FALSE)</f>
        <v>#N/A</v>
      </c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57">
        <v>1</v>
      </c>
      <c r="Y74" s="157"/>
      <c r="Z74" s="157"/>
      <c r="AA74" s="143" t="e">
        <f>VLOOKUP(A74,$BA$62:$BC$66,3,FALSE)</f>
        <v>#N/A</v>
      </c>
      <c r="AB74" s="157"/>
      <c r="AC74" s="157"/>
      <c r="AD74" s="143" t="e">
        <f t="shared" si="0"/>
        <v>#N/A</v>
      </c>
      <c r="AE74" s="143"/>
      <c r="AF74" s="143"/>
      <c r="AG74" s="143" t="e">
        <f t="shared" si="1"/>
        <v>#N/A</v>
      </c>
      <c r="AH74" s="143"/>
      <c r="AI74" s="143"/>
      <c r="AJ74" s="143" t="e">
        <f t="shared" si="2"/>
        <v>#N/A</v>
      </c>
      <c r="AK74" s="143"/>
      <c r="AL74" s="143"/>
      <c r="AM74" s="1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</row>
    <row r="75" spans="1:52" s="23" customFormat="1" ht="63" customHeight="1" hidden="1">
      <c r="A75" s="158"/>
      <c r="B75" s="158"/>
      <c r="C75" s="158"/>
      <c r="D75" s="175" t="e">
        <f>VLOOKUP(A75,$BA$62:$BC$66,2,FALSE)</f>
        <v>#N/A</v>
      </c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57">
        <v>1</v>
      </c>
      <c r="Y75" s="157"/>
      <c r="Z75" s="157"/>
      <c r="AA75" s="143" t="e">
        <f>VLOOKUP(A75,$BA$62:$BC$66,3,FALSE)</f>
        <v>#N/A</v>
      </c>
      <c r="AB75" s="157"/>
      <c r="AC75" s="157"/>
      <c r="AD75" s="143" t="e">
        <f t="shared" si="0"/>
        <v>#N/A</v>
      </c>
      <c r="AE75" s="143"/>
      <c r="AF75" s="143"/>
      <c r="AG75" s="143" t="e">
        <f t="shared" si="1"/>
        <v>#N/A</v>
      </c>
      <c r="AH75" s="143"/>
      <c r="AI75" s="143"/>
      <c r="AJ75" s="143" t="e">
        <f t="shared" si="2"/>
        <v>#N/A</v>
      </c>
      <c r="AK75" s="143"/>
      <c r="AL75" s="143"/>
      <c r="AM75" s="1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</row>
    <row r="76" spans="1:52" s="23" customFormat="1" ht="63" customHeight="1" hidden="1">
      <c r="A76" s="158"/>
      <c r="B76" s="158"/>
      <c r="C76" s="158"/>
      <c r="D76" s="175" t="e">
        <f>VLOOKUP(A76,$BA$62:$BC$66,2,FALSE)</f>
        <v>#N/A</v>
      </c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57">
        <v>1</v>
      </c>
      <c r="Y76" s="157"/>
      <c r="Z76" s="157"/>
      <c r="AA76" s="143" t="e">
        <f>VLOOKUP(A76,$BA$62:$BC$66,3,FALSE)</f>
        <v>#N/A</v>
      </c>
      <c r="AB76" s="157"/>
      <c r="AC76" s="157"/>
      <c r="AD76" s="143" t="e">
        <f t="shared" si="0"/>
        <v>#N/A</v>
      </c>
      <c r="AE76" s="143"/>
      <c r="AF76" s="143"/>
      <c r="AG76" s="143" t="e">
        <f t="shared" si="1"/>
        <v>#N/A</v>
      </c>
      <c r="AH76" s="143"/>
      <c r="AI76" s="143"/>
      <c r="AJ76" s="143" t="e">
        <f t="shared" si="2"/>
        <v>#N/A</v>
      </c>
      <c r="AK76" s="143"/>
      <c r="AL76" s="143"/>
      <c r="AM76" s="1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</row>
    <row r="77" spans="1:52" s="23" customFormat="1" ht="63" customHeight="1" hidden="1">
      <c r="A77" s="158"/>
      <c r="B77" s="158"/>
      <c r="C77" s="158"/>
      <c r="D77" s="175" t="e">
        <f>VLOOKUP(A77,$BA$62:$BC$66,2,FALSE)</f>
        <v>#N/A</v>
      </c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57">
        <v>1</v>
      </c>
      <c r="Y77" s="157"/>
      <c r="Z77" s="157"/>
      <c r="AA77" s="143" t="e">
        <f>VLOOKUP(A77,$BA$62:$BC$66,3,FALSE)</f>
        <v>#N/A</v>
      </c>
      <c r="AB77" s="157"/>
      <c r="AC77" s="157"/>
      <c r="AD77" s="143" t="e">
        <f t="shared" si="0"/>
        <v>#N/A</v>
      </c>
      <c r="AE77" s="143"/>
      <c r="AF77" s="143"/>
      <c r="AG77" s="143" t="e">
        <f t="shared" si="1"/>
        <v>#N/A</v>
      </c>
      <c r="AH77" s="143"/>
      <c r="AI77" s="143"/>
      <c r="AJ77" s="143" t="e">
        <f t="shared" si="2"/>
        <v>#N/A</v>
      </c>
      <c r="AK77" s="143"/>
      <c r="AL77" s="143"/>
      <c r="AM77" s="1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</row>
    <row r="78" spans="1:52" s="23" customFormat="1" ht="63" customHeight="1" hidden="1">
      <c r="A78" s="158"/>
      <c r="B78" s="158"/>
      <c r="C78" s="158"/>
      <c r="D78" s="175" t="e">
        <f>VLOOKUP(A78,$BA$62:$BC$66,2,FALSE)</f>
        <v>#N/A</v>
      </c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57">
        <v>1</v>
      </c>
      <c r="Y78" s="157"/>
      <c r="Z78" s="157"/>
      <c r="AA78" s="143" t="e">
        <f>VLOOKUP(A78,$BA$62:$BC$66,3,FALSE)</f>
        <v>#N/A</v>
      </c>
      <c r="AB78" s="157"/>
      <c r="AC78" s="157"/>
      <c r="AD78" s="143" t="e">
        <f t="shared" si="0"/>
        <v>#N/A</v>
      </c>
      <c r="AE78" s="143"/>
      <c r="AF78" s="143"/>
      <c r="AG78" s="143" t="e">
        <f t="shared" si="1"/>
        <v>#N/A</v>
      </c>
      <c r="AH78" s="143"/>
      <c r="AI78" s="143"/>
      <c r="AJ78" s="143" t="e">
        <f t="shared" si="2"/>
        <v>#N/A</v>
      </c>
      <c r="AK78" s="143"/>
      <c r="AL78" s="143"/>
      <c r="AM78" s="1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</row>
    <row r="79" spans="1:52" s="47" customFormat="1" ht="27" customHeight="1" thickBo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T79" s="14"/>
      <c r="U79" s="14"/>
      <c r="V79" s="17"/>
      <c r="W79" s="14"/>
      <c r="X79" s="19" t="s">
        <v>9</v>
      </c>
      <c r="Y79" s="14"/>
      <c r="Z79" s="14"/>
      <c r="AA79" s="29"/>
      <c r="AB79" s="29"/>
      <c r="AC79" s="29"/>
      <c r="AD79" s="156">
        <f>SUMIF(AD73:AF78,"&gt;0",AD73:AF78)</f>
        <v>814</v>
      </c>
      <c r="AE79" s="156"/>
      <c r="AF79" s="156"/>
      <c r="AG79" s="156">
        <f>SUMIF(AG73:AI78,"&gt;0",AG73:AI78)</f>
        <v>162.8</v>
      </c>
      <c r="AH79" s="156"/>
      <c r="AI79" s="156"/>
      <c r="AJ79" s="156">
        <f>SUMIF(AJ73:AL78,"&gt;0",AJ73:AL78)</f>
        <v>976.8</v>
      </c>
      <c r="AK79" s="156"/>
      <c r="AL79" s="156"/>
      <c r="AM79" s="13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s="47" customFormat="1" ht="12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T80" s="15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3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s="47" customFormat="1" ht="15.75" customHeight="1">
      <c r="A81" s="180" t="s">
        <v>10</v>
      </c>
      <c r="B81" s="180"/>
      <c r="C81" s="180"/>
      <c r="D81" s="180"/>
      <c r="E81" s="180"/>
      <c r="F81" s="180"/>
      <c r="G81" s="180"/>
      <c r="H81" s="181" t="str">
        <f>SUBSTITUTE(PROPER(INDEX(n_4,MID(TEXT(AJ79,n0),1,1)+1)&amp;INDEX(n0x,MID(TEXT(AJ79,n0),2,1)+1,MID(TEXT(AJ79,n0),3,1)+1)&amp;IF(-MID(TEXT(AJ79,n0),1,3),"миллиард"&amp;VLOOKUP(MID(TEXT(AJ79,n0),3,1)*AND(MID(TEXT(AJ79,n0),2,1)-1),мил,2),"")&amp;INDEX(n_4,MID(TEXT(AJ79,n0),4,1)+1)&amp;INDEX(n0x,MID(TEXT(AJ79,n0),5,1)+1,MID(TEXT(AJ79,n0),6,1)+1)&amp;IF(-MID(TEXT(AJ79,n0),4,3),"миллион"&amp;VLOOKUP(MID(TEXT(AJ79,n0),6,1)*AND(MID(TEXT(AJ79,n0),5,1)-1),мил,2),"")&amp;INDEX(n_4,MID(TEXT(AJ79,n0),7,1)+1)&amp;INDEX(n1x,MID(TEXT(AJ79,n0),8,1)+1,MID(TEXT(AJ79,n0),9,1)+1)&amp;IF(-MID(TEXT(AJ79,n0),7,3),VLOOKUP(MID(TEXT(AJ79,n0),9,1)*AND(MID(TEXT(AJ79,n0),8,1)-1),тыс,2),"")&amp;INDEX(n_4,MID(TEXT(AJ79,n0),10,1)+1)&amp;INDEX(n0x,MID(TEXT(AJ79,n0),11,1)+1,MID(TEXT(AJ79,n0),12,1)+1)),"z"," ")&amp;IF(TRUNC(TEXT(AJ79,n0)),"","Ноль ")&amp;"рубл"&amp;VLOOKUP(MOD(MAX(MOD(MID(TEXT(AJ79,n0),11,2)-11,100),9),10),{0,"ь ";1,"я ";4,"ей "},2)&amp;RIGHT(TEXT(AJ79,n0),2)&amp;" копе"&amp;VLOOKUP(MOD(MAX(MOD(RIGHT(TEXT(AJ79,n0),2)-11,100),9),10),{0,"йка";1,"йки";4,"ек"},2)</f>
        <v>Девятьсот семьдесят шесть рублей 80 копеек</v>
      </c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40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s="47" customFormat="1" ht="18.75" customHeight="1">
      <c r="A82" s="180" t="s">
        <v>19</v>
      </c>
      <c r="B82" s="180"/>
      <c r="C82" s="180"/>
      <c r="D82" s="180"/>
      <c r="E82" s="180"/>
      <c r="F82" s="180"/>
      <c r="G82" s="180"/>
      <c r="H82" s="179" t="str">
        <f>SUBSTITUTE(PROPER(INDEX(n_4,MID(TEXT(AG79,n0),1,1)+1)&amp;INDEX(n0x,MID(TEXT(AG79,n0),2,1)+1,MID(TEXT(AG79,n0),3,1)+1)&amp;IF(-MID(TEXT(AG79,n0),1,3),"миллиард"&amp;VLOOKUP(MID(TEXT(AG79,n0),3,1)*AND(MID(TEXT(AG79,n0),2,1)-1),мил,2),"")&amp;INDEX(n_4,MID(TEXT(AG79,n0),4,1)+1)&amp;INDEX(n0x,MID(TEXT(AG79,n0),5,1)+1,MID(TEXT(AG79,n0),6,1)+1)&amp;IF(-MID(TEXT(AG79,n0),4,3),"миллион"&amp;VLOOKUP(MID(TEXT(AG79,n0),6,1)*AND(MID(TEXT(AG79,n0),5,1)-1),мил,2),"")&amp;INDEX(n_4,MID(TEXT(AG79,n0),7,1)+1)&amp;INDEX(n1x,MID(TEXT(AG79,n0),8,1)+1,MID(TEXT(AG79,n0),9,1)+1)&amp;IF(-MID(TEXT(AG79,n0),7,3),VLOOKUP(MID(TEXT(AG79,n0),9,1)*AND(MID(TEXT(AG79,n0),8,1)-1),тыс,2),"")&amp;INDEX(n_4,MID(TEXT(AG79,n0),10,1)+1)&amp;INDEX(n0x,MID(TEXT(AG79,n0),11,1)+1,MID(TEXT(AG79,n0),12,1)+1)),"z"," ")&amp;IF(TRUNC(TEXT(AG79,n0)),"","Ноль ")&amp;"рубл"&amp;VLOOKUP(MOD(MAX(MOD(MID(TEXT(AG79,n0),11,2)-11,100),9),10),{0,"ь ";1,"я ";4,"ей "},2)&amp;RIGHT(TEXT(AG79,n0),2)&amp;" копе"&amp;VLOOKUP(MOD(MAX(MOD(RIGHT(TEXT(AG79,n0),2)-11,100),9),10),{0,"йка";1,"йки";4,"ек"},2)</f>
        <v>Сто шестьдесят два рубля 80 копеек</v>
      </c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40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s="47" customFormat="1" ht="6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  <c r="T83" s="41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1" s="47" customFormat="1" ht="16.5" customHeight="1">
      <c r="A84" s="178" t="s">
        <v>29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</row>
    <row r="85" spans="1:51" s="47" customFormat="1" ht="15.75" customHeight="1">
      <c r="A85" s="178" t="s">
        <v>21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40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</row>
    <row r="86" spans="1:51" s="47" customFormat="1" ht="29.25" customHeight="1">
      <c r="A86" s="178" t="s">
        <v>28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40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</row>
    <row r="87" spans="1:51" s="47" customFormat="1" ht="93.75" customHeight="1">
      <c r="A87" s="146" t="str">
        <f>VLOOKUP($W$6,$BA$2:$BG$30,3,0)</f>
        <v>Начальник Брестского областного 
управления Госпромнадзора
___________________________ И.Г.Калишук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41"/>
      <c r="T87" s="41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</row>
    <row r="88" spans="1:242" s="57" customFormat="1" ht="13.5" customHeight="1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41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</row>
    <row r="89" spans="1:51" s="47" customFormat="1" ht="25.5" customHeight="1">
      <c r="A89" s="40" t="s">
        <v>12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41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47"/>
      <c r="AG89" s="147"/>
      <c r="AH89" s="147"/>
      <c r="AI89" s="147"/>
      <c r="AJ89" s="147"/>
      <c r="AK89" s="147"/>
      <c r="AL89" s="147"/>
      <c r="AM89" s="40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</row>
    <row r="90" spans="1:242" s="47" customFormat="1" ht="6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1"/>
      <c r="T90" s="41"/>
      <c r="U90" s="40"/>
      <c r="V90" s="40"/>
      <c r="W90" s="40"/>
      <c r="X90" s="40"/>
      <c r="Y90" s="2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9"/>
      <c r="AY90" s="39"/>
      <c r="BD90" s="74"/>
      <c r="BE90" s="74"/>
      <c r="BF90" s="59"/>
      <c r="BG90" s="59"/>
      <c r="BH90" s="59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</row>
    <row r="91" spans="1:242" s="47" customFormat="1" ht="15" customHeight="1">
      <c r="A91" s="131" t="s">
        <v>0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83"/>
      <c r="Q91" s="83"/>
      <c r="R91" s="132" t="s">
        <v>1</v>
      </c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83"/>
      <c r="AL91" s="83"/>
      <c r="AM91" s="13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/>
      <c r="AY91" s="39"/>
      <c r="BD91" s="74"/>
      <c r="BE91" s="74"/>
      <c r="BF91" s="59"/>
      <c r="BG91" s="59"/>
      <c r="BH91" s="59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</row>
    <row r="92" spans="1:60" s="47" customFormat="1" ht="13.5" customHeight="1">
      <c r="A92" s="138" t="str">
        <f>VLOOKUP($W$6,$BA$2:$BG$30,2,0)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68"/>
      <c r="R92" s="141" t="str">
        <f>I66</f>
        <v>Указать наименование организации, заключившей долгосрочный договор (вместо данного текста)</v>
      </c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84"/>
      <c r="AM92" s="13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9"/>
      <c r="AY92" s="39"/>
      <c r="BD92" s="74"/>
      <c r="BE92" s="74"/>
      <c r="BF92" s="58"/>
      <c r="BG92" s="58"/>
      <c r="BH92" s="58"/>
    </row>
    <row r="93" spans="1:60" s="47" customFormat="1" ht="29.2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68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84"/>
      <c r="AM93" s="13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9"/>
      <c r="AY93" s="39"/>
      <c r="BD93" s="74"/>
      <c r="BE93" s="74"/>
      <c r="BF93" s="58"/>
      <c r="BG93" s="58"/>
      <c r="BH93" s="58"/>
    </row>
    <row r="94" spans="1:60" s="47" customFormat="1" ht="14.2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68"/>
      <c r="R94" s="153" t="s">
        <v>24</v>
      </c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21"/>
      <c r="AM94" s="21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9"/>
      <c r="AY94" s="39"/>
      <c r="AZ94" s="39"/>
      <c r="BD94" s="74"/>
      <c r="BE94" s="74"/>
      <c r="BF94" s="58"/>
      <c r="BG94" s="58"/>
      <c r="BH94" s="58"/>
    </row>
    <row r="95" spans="1:60" s="47" customFormat="1" ht="31.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68"/>
      <c r="R95" s="153">
        <f>I67</f>
        <v>0</v>
      </c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87"/>
      <c r="AM95" s="13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9"/>
      <c r="AY95" s="39"/>
      <c r="AZ95" s="39"/>
      <c r="BD95" s="74"/>
      <c r="BE95" s="74"/>
      <c r="BF95" s="58"/>
      <c r="BG95" s="58"/>
      <c r="BH95" s="58"/>
    </row>
    <row r="96" spans="1:60" s="47" customFormat="1" ht="14.2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68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87"/>
      <c r="AM96" s="13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9"/>
      <c r="AY96" s="39"/>
      <c r="AZ96" s="39"/>
      <c r="BD96" s="74"/>
      <c r="BE96" s="74"/>
      <c r="BF96" s="58"/>
      <c r="BG96" s="58"/>
      <c r="BH96" s="58"/>
    </row>
    <row r="97" spans="1:60" s="47" customFormat="1" ht="13.5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68"/>
      <c r="R97" s="153" t="s">
        <v>25</v>
      </c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86"/>
      <c r="AM97" s="13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9"/>
      <c r="AY97" s="39"/>
      <c r="AZ97" s="39"/>
      <c r="BD97" s="74"/>
      <c r="BE97" s="74"/>
      <c r="BF97" s="58"/>
      <c r="BG97" s="58"/>
      <c r="BH97" s="58"/>
    </row>
    <row r="98" spans="1:242" s="82" customFormat="1" ht="61.5" customHeight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68"/>
      <c r="R98" s="153">
        <f>I68</f>
        <v>0</v>
      </c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86"/>
      <c r="AM98" s="86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71"/>
      <c r="AY98" s="71"/>
      <c r="AZ98" s="71"/>
      <c r="BA98" s="47"/>
      <c r="BB98" s="47"/>
      <c r="BC98" s="47"/>
      <c r="BD98" s="74"/>
      <c r="BE98" s="74"/>
      <c r="BF98" s="74"/>
      <c r="BG98" s="74"/>
      <c r="BH98" s="74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</row>
    <row r="99" spans="1:242" s="47" customFormat="1" ht="9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</row>
    <row r="100" spans="1:52" s="47" customFormat="1" ht="1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96" t="s">
        <v>2</v>
      </c>
      <c r="O100" s="196"/>
      <c r="P100" s="196"/>
      <c r="Q100" s="196"/>
      <c r="R100" s="196"/>
      <c r="S100" s="184">
        <f>AF57</f>
        <v>0</v>
      </c>
      <c r="T100" s="184"/>
      <c r="U100" s="184"/>
      <c r="V100" s="184"/>
      <c r="W100" s="184"/>
      <c r="X100" s="184"/>
      <c r="Y100" s="18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3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1:55" s="47" customFormat="1" ht="13.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3"/>
      <c r="N101" s="17" t="s">
        <v>3</v>
      </c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3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60"/>
      <c r="BB101" s="60"/>
      <c r="BC101" s="60"/>
    </row>
    <row r="102" spans="1:52" s="47" customFormat="1" ht="13.5" customHeight="1">
      <c r="A102" s="18"/>
      <c r="B102" s="207" t="s">
        <v>30</v>
      </c>
      <c r="C102" s="207"/>
      <c r="D102" s="207"/>
      <c r="E102" s="207"/>
      <c r="F102" s="207"/>
      <c r="G102" s="207"/>
      <c r="H102" s="207"/>
      <c r="I102" s="207"/>
      <c r="J102" s="207"/>
      <c r="K102" s="207"/>
      <c r="L102" s="182">
        <f>AB70</f>
        <v>0</v>
      </c>
      <c r="M102" s="183"/>
      <c r="N102" s="183"/>
      <c r="O102" s="183"/>
      <c r="P102" s="183"/>
      <c r="Q102" s="183"/>
      <c r="R102" s="183"/>
      <c r="S102" s="183"/>
      <c r="T102" s="183"/>
      <c r="U102" s="14" t="s">
        <v>6</v>
      </c>
      <c r="V102" s="14"/>
      <c r="W102" s="190">
        <f>U70</f>
        <v>0</v>
      </c>
      <c r="X102" s="190"/>
      <c r="Y102" s="190"/>
      <c r="Z102" s="190"/>
      <c r="AA102" s="190"/>
      <c r="AB102" s="190"/>
      <c r="AC102" s="33" t="e">
        <f>#REF!</f>
        <v>#REF!</v>
      </c>
      <c r="AD102" s="14"/>
      <c r="AE102" s="14"/>
      <c r="AF102" s="14"/>
      <c r="AG102" s="14"/>
      <c r="AH102" s="14"/>
      <c r="AI102" s="14"/>
      <c r="AJ102" s="14"/>
      <c r="AK102" s="14"/>
      <c r="AL102" s="14"/>
      <c r="AM102" s="13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s="47" customFormat="1" ht="22.5" customHeight="1">
      <c r="A103" s="17" t="s">
        <v>4</v>
      </c>
      <c r="B103" s="201"/>
      <c r="C103" s="201"/>
      <c r="D103" s="17" t="s">
        <v>4</v>
      </c>
      <c r="E103" s="192"/>
      <c r="F103" s="192"/>
      <c r="G103" s="192"/>
      <c r="H103" s="192"/>
      <c r="I103" s="192"/>
      <c r="J103" s="192"/>
      <c r="K103" s="192"/>
      <c r="L103" s="37" t="s">
        <v>5</v>
      </c>
      <c r="M103" s="14"/>
      <c r="N103" s="14"/>
      <c r="O103" s="34"/>
      <c r="P103" s="34"/>
      <c r="Q103" s="34"/>
      <c r="R103" s="34"/>
      <c r="S103" s="34"/>
      <c r="T103" s="34"/>
      <c r="U103" s="14"/>
      <c r="V103" s="14"/>
      <c r="W103" s="28"/>
      <c r="X103" s="28"/>
      <c r="Y103" s="28"/>
      <c r="Z103" s="28"/>
      <c r="AA103" s="28"/>
      <c r="AB103" s="28"/>
      <c r="AC103" s="28"/>
      <c r="AD103" s="14"/>
      <c r="AE103" s="14"/>
      <c r="AF103" s="14"/>
      <c r="AG103" s="14"/>
      <c r="AH103" s="14"/>
      <c r="AI103" s="14"/>
      <c r="AJ103" s="14"/>
      <c r="AK103" s="14"/>
      <c r="AL103" s="14"/>
      <c r="AM103" s="13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5" s="32" customFormat="1" ht="13.5" customHeight="1">
      <c r="A104" s="191" t="s">
        <v>36</v>
      </c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3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47"/>
      <c r="BB104" s="47"/>
      <c r="BC104" s="47"/>
    </row>
    <row r="105" spans="1:242" s="32" customFormat="1" ht="7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T105" s="1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3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47"/>
      <c r="BB105" s="47"/>
      <c r="BC105" s="47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</row>
    <row r="106" spans="1:52" s="32" customFormat="1" ht="46.5" customHeight="1">
      <c r="A106" s="142" t="s">
        <v>91</v>
      </c>
      <c r="B106" s="142"/>
      <c r="C106" s="142"/>
      <c r="D106" s="148" t="s">
        <v>7</v>
      </c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2" t="s">
        <v>8</v>
      </c>
      <c r="Y106" s="142"/>
      <c r="Z106" s="142"/>
      <c r="AA106" s="142" t="s">
        <v>35</v>
      </c>
      <c r="AB106" s="142"/>
      <c r="AC106" s="142"/>
      <c r="AD106" s="142" t="s">
        <v>32</v>
      </c>
      <c r="AE106" s="142"/>
      <c r="AF106" s="142"/>
      <c r="AG106" s="142" t="s">
        <v>33</v>
      </c>
      <c r="AH106" s="142"/>
      <c r="AI106" s="142"/>
      <c r="AJ106" s="142" t="s">
        <v>34</v>
      </c>
      <c r="AK106" s="142"/>
      <c r="AL106" s="142"/>
      <c r="AM106" s="13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</row>
    <row r="107" spans="1:55" s="32" customFormat="1" ht="102.75" customHeight="1">
      <c r="A107" s="185" t="str">
        <f>A73</f>
        <v>8.2.14.</v>
      </c>
      <c r="B107" s="186"/>
      <c r="C107" s="187"/>
      <c r="D107" s="175" t="str">
        <f>D73</f>
        <v>Осмотр (обследование) принимаемого в эксплуатацию объекта строительства, на соответствие разрешительной и проектной документации (в части эксплуатационной надежности и промышленной безопасности)на которых ведутся подземные горные работы.</v>
      </c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97">
        <f>X73</f>
        <v>1</v>
      </c>
      <c r="Y107" s="197"/>
      <c r="Z107" s="197"/>
      <c r="AA107" s="143">
        <f>AA73</f>
        <v>814</v>
      </c>
      <c r="AB107" s="143"/>
      <c r="AC107" s="143"/>
      <c r="AD107" s="143">
        <f>X107*AA107</f>
        <v>814</v>
      </c>
      <c r="AE107" s="143"/>
      <c r="AF107" s="143"/>
      <c r="AG107" s="143">
        <f>ROUND(AD107*0.2,2)</f>
        <v>162.8</v>
      </c>
      <c r="AH107" s="143"/>
      <c r="AI107" s="143"/>
      <c r="AJ107" s="198">
        <f>AD107+AG107</f>
        <v>976.8</v>
      </c>
      <c r="AK107" s="199"/>
      <c r="AL107" s="200"/>
      <c r="AM107" s="13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62"/>
      <c r="BB107" s="62"/>
      <c r="BC107" s="62"/>
    </row>
    <row r="108" spans="1:55" s="32" customFormat="1" ht="18" customHeight="1" thickBo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4"/>
      <c r="U108" s="14"/>
      <c r="V108" s="14"/>
      <c r="W108" s="14"/>
      <c r="X108" s="73" t="s">
        <v>9</v>
      </c>
      <c r="Y108" s="72"/>
      <c r="Z108" s="72"/>
      <c r="AA108" s="72"/>
      <c r="AB108" s="72"/>
      <c r="AC108" s="72"/>
      <c r="AD108" s="156">
        <f>SUMIF(AD107:AF107,"&gt;0",AD107:AF107)</f>
        <v>814</v>
      </c>
      <c r="AE108" s="156"/>
      <c r="AF108" s="156"/>
      <c r="AG108" s="156">
        <f>SUMIF(AG107:AI107,"&gt;0",AG107:AI107)</f>
        <v>162.8</v>
      </c>
      <c r="AH108" s="156"/>
      <c r="AI108" s="156"/>
      <c r="AJ108" s="156">
        <f>SUMIF(AJ107:AL107,"&gt;0",AJ107:AL107)</f>
        <v>976.8</v>
      </c>
      <c r="AK108" s="156"/>
      <c r="AL108" s="156"/>
      <c r="AM108" s="13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61"/>
      <c r="BB108" s="61"/>
      <c r="BC108" s="61"/>
    </row>
    <row r="109" spans="1:52" s="32" customFormat="1" ht="16.5" customHeight="1">
      <c r="A109" s="180" t="s">
        <v>37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40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</row>
    <row r="110" spans="1:52" s="32" customFormat="1" ht="20.25" customHeight="1">
      <c r="A110" s="195" t="s">
        <v>31</v>
      </c>
      <c r="B110" s="195"/>
      <c r="C110" s="195"/>
      <c r="D110" s="195"/>
      <c r="E110" s="195"/>
      <c r="F110" s="195"/>
      <c r="G110" s="195"/>
      <c r="H110" s="181" t="str">
        <f>SUBSTITUTE(PROPER(INDEX(n_4,MID(TEXT(AJ108,n0),1,1)+1)&amp;INDEX(n0x,MID(TEXT(AJ108,n0),2,1)+1,MID(TEXT(AJ108,n0),3,1)+1)&amp;IF(-MID(TEXT(AJ108,n0),1,3),"миллиард"&amp;VLOOKUP(MID(TEXT(AJ108,n0),3,1)*AND(MID(TEXT(AJ108,n0),2,1)-1),мил,2),"")&amp;INDEX(n_4,MID(TEXT(AJ108,n0),4,1)+1)&amp;INDEX(n0x,MID(TEXT(AJ108,n0),5,1)+1,MID(TEXT(AJ108,n0),6,1)+1)&amp;IF(-MID(TEXT(AJ108,n0),4,3),"миллион"&amp;VLOOKUP(MID(TEXT(AJ108,n0),6,1)*AND(MID(TEXT(AJ108,n0),5,1)-1),мил,2),"")&amp;INDEX(n_4,MID(TEXT(AJ108,n0),7,1)+1)&amp;INDEX(n1x,MID(TEXT(AJ108,n0),8,1)+1,MID(TEXT(AJ108,n0),9,1)+1)&amp;IF(-MID(TEXT(AJ108,n0),7,3),VLOOKUP(MID(TEXT(AJ108,n0),9,1)*AND(MID(TEXT(AJ108,n0),8,1)-1),тыс,2),"")&amp;INDEX(n_4,MID(TEXT(AJ108,n0),10,1)+1)&amp;INDEX(n0x,MID(TEXT(AJ108,n0),11,1)+1,MID(TEXT(AJ108,n0),12,1)+1)),"z"," ")&amp;IF(TRUNC(TEXT(AJ108,n0)),"","Ноль ")&amp;"рубл"&amp;VLOOKUP(MOD(MAX(MOD(MID(TEXT(AJ108,n0),11,2)-11,100),9),10),{0,"ь ";1,"я ";4,"ей "},2)&amp;RIGHT(TEXT(AJ108,n0),2)&amp;" копе"&amp;VLOOKUP(MOD(MAX(MOD(RIGHT(TEXT(AJ108,n0),2)-11,100),9),10),{0,"йка";1,"йки";4,"ек"},2)</f>
        <v>Девятьсот семьдесят шесть рублей 80 копеек</v>
      </c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3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s="32" customFormat="1" ht="22.5" customHeight="1">
      <c r="A111" s="14" t="s">
        <v>19</v>
      </c>
      <c r="B111" s="14"/>
      <c r="C111" s="14"/>
      <c r="D111" s="14"/>
      <c r="E111" s="14"/>
      <c r="F111" s="14"/>
      <c r="G111" s="14"/>
      <c r="H111" s="179" t="str">
        <f>SUBSTITUTE(PROPER(INDEX(n_4,MID(TEXT(AG108,n0),1,1)+1)&amp;INDEX(n0x,MID(TEXT(AG108,n0),2,1)+1,MID(TEXT(AG108,n0),3,1)+1)&amp;IF(-MID(TEXT(AG108,n0),1,3),"миллиард"&amp;VLOOKUP(MID(TEXT(AG108,n0),3,1)*AND(MID(TEXT(AG108,n0),2,1)-1),мил,2),"")&amp;INDEX(n_4,MID(TEXT(AG108,n0),4,1)+1)&amp;INDEX(n0x,MID(TEXT(AG108,n0),5,1)+1,MID(TEXT(AG108,n0),6,1)+1)&amp;IF(-MID(TEXT(AG108,n0),4,3),"миллион"&amp;VLOOKUP(MID(TEXT(AG108,n0),6,1)*AND(MID(TEXT(AG108,n0),5,1)-1),мил,2),"")&amp;INDEX(n_4,MID(TEXT(AG108,n0),7,1)+1)&amp;INDEX(n1x,MID(TEXT(AG108,n0),8,1)+1,MID(TEXT(AG108,n0),9,1)+1)&amp;IF(-MID(TEXT(AG108,n0),7,3),VLOOKUP(MID(TEXT(AG108,n0),9,1)*AND(MID(TEXT(AG108,n0),8,1)-1),тыс,2),"")&amp;INDEX(n_4,MID(TEXT(AG108,n0),10,1)+1)&amp;INDEX(n0x,MID(TEXT(AG108,n0),11,1)+1,MID(TEXT(AG108,n0),12,1)+1)),"z"," ")&amp;IF(TRUNC(TEXT(AG108,n0)),"","Ноль ")&amp;"рубл"&amp;VLOOKUP(MOD(MAX(MOD(MID(TEXT(AG108,n0),11,2)-11,100),9),10),{0,"ь ";1,"я ";4,"ей "},2)&amp;RIGHT(TEXT(AG108,n0),2)&amp;" копе"&amp;VLOOKUP(MOD(MAX(MOD(RIGHT(TEXT(AG108,n0),2)-11,100),9),10),{0,"йка";1,"йки";4,"ек"},2)</f>
        <v>Сто шестьдесят два рубля 80 копеек</v>
      </c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3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s="32" customFormat="1" ht="18.75" customHeight="1">
      <c r="A112" s="180" t="s">
        <v>51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3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s="32" customFormat="1" ht="17.25" customHeight="1">
      <c r="A113" s="195" t="s">
        <v>38</v>
      </c>
      <c r="B113" s="195"/>
      <c r="C113" s="195"/>
      <c r="D113" s="195"/>
      <c r="E113" s="195"/>
      <c r="F113" s="19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3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242" s="79" customFormat="1" ht="12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T114" s="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</row>
    <row r="115" spans="1:52" s="32" customFormat="1" ht="21" customHeight="1">
      <c r="A115" s="14"/>
      <c r="B115" s="14"/>
      <c r="C115" s="14"/>
      <c r="D115" s="14"/>
      <c r="E115" s="14"/>
      <c r="F115" s="17" t="s">
        <v>0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5"/>
      <c r="T115" s="15"/>
      <c r="U115" s="14"/>
      <c r="V115" s="14"/>
      <c r="W115" s="14"/>
      <c r="X115" s="14"/>
      <c r="Y115" s="17" t="s">
        <v>1</v>
      </c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3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</row>
    <row r="116" spans="1:52" s="32" customFormat="1" ht="11.25" customHeight="1">
      <c r="A116" s="188" t="str">
        <f>A87</f>
        <v>Начальник Брестского областного 
управления Госпромнадзора
___________________________ И.Г.Калишук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5"/>
      <c r="U116" s="14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13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242" s="32" customFormat="1" ht="1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5"/>
      <c r="U117" s="1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13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</row>
    <row r="118" spans="1:52" s="32" customFormat="1" ht="1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5"/>
      <c r="U118" s="14"/>
      <c r="V118" s="14"/>
      <c r="W118" s="14"/>
      <c r="X118" s="14"/>
      <c r="Y118" s="14"/>
      <c r="Z118" s="14"/>
      <c r="AA118" s="31" t="s">
        <v>39</v>
      </c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3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1:55" s="32" customFormat="1" ht="1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5"/>
      <c r="U119" s="14"/>
      <c r="V119" s="205"/>
      <c r="W119" s="205"/>
      <c r="X119" s="205"/>
      <c r="Y119" s="205"/>
      <c r="Z119" s="205"/>
      <c r="AA119" s="205"/>
      <c r="AB119" s="205"/>
      <c r="AC119" s="205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3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63"/>
      <c r="BB119" s="63"/>
      <c r="BC119" s="63"/>
    </row>
    <row r="120" spans="1:52" s="32" customFormat="1" ht="1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5"/>
      <c r="U120" s="14"/>
      <c r="V120" s="14" t="s">
        <v>11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30" t="s">
        <v>23</v>
      </c>
      <c r="AH120" s="14"/>
      <c r="AI120" s="14"/>
      <c r="AJ120" s="14"/>
      <c r="AK120" s="14"/>
      <c r="AL120" s="14"/>
      <c r="AM120" s="13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</row>
    <row r="121" spans="1:52" s="32" customFormat="1" ht="15">
      <c r="A121" s="14"/>
      <c r="B121" s="14"/>
      <c r="C121" s="14"/>
      <c r="D121" s="14"/>
      <c r="E121" s="14" t="s">
        <v>12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5"/>
      <c r="T121" s="15"/>
      <c r="U121" s="14"/>
      <c r="V121" s="14"/>
      <c r="W121" s="14"/>
      <c r="X121" s="14"/>
      <c r="Y121" s="14"/>
      <c r="AA121" s="14"/>
      <c r="AB121" s="14" t="s">
        <v>12</v>
      </c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</row>
    <row r="122" spans="1:52" s="32" customFormat="1" ht="15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2:52" s="32" customFormat="1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2:52" s="32" customFormat="1" ht="15" customHeight="1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2:52" s="32" customFormat="1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2:52" s="32" customFormat="1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2:52" s="32" customFormat="1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</row>
    <row r="128" spans="2:52" s="32" customFormat="1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2:52" s="32" customFormat="1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  <row r="130" spans="2:52" s="32" customFormat="1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</row>
    <row r="131" spans="2:52" s="32" customFormat="1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</row>
    <row r="132" spans="2:52" s="32" customFormat="1" ht="25.5" customHeight="1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</row>
    <row r="133" spans="40:52" s="32" customFormat="1" ht="33" customHeight="1"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</row>
    <row r="134" spans="40:52" s="32" customFormat="1" ht="4.5" customHeight="1"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</row>
    <row r="135" spans="40:52" s="32" customFormat="1" ht="54.75" customHeight="1"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</row>
    <row r="136" spans="40:52" s="32" customFormat="1" ht="62.25" customHeight="1"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</row>
    <row r="137" spans="40:52" s="32" customFormat="1" ht="62.25" customHeight="1"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</row>
    <row r="138" spans="40:52" s="32" customFormat="1" ht="27.75" customHeight="1"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</row>
    <row r="139" spans="40:52" s="32" customFormat="1" ht="27.75" customHeight="1"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</row>
    <row r="140" spans="40:52" s="32" customFormat="1" ht="27.75" customHeight="1"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</row>
    <row r="141" spans="40:52" s="32" customFormat="1" ht="27.75" customHeight="1"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</row>
    <row r="142" spans="40:52" s="32" customFormat="1" ht="27.75" customHeight="1"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</row>
    <row r="143" spans="40:52" s="32" customFormat="1" ht="27.75" customHeight="1"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40:52" s="32" customFormat="1" ht="27.75" customHeight="1"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</row>
    <row r="145" spans="40:52" s="32" customFormat="1" ht="15"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</row>
    <row r="146" spans="40:52" s="61" customFormat="1" ht="15" customHeight="1"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</row>
    <row r="147" spans="40:52" s="32" customFormat="1" ht="19.5" customHeight="1"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</row>
    <row r="148" spans="40:52" s="32" customFormat="1" ht="19.5" customHeight="1"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</row>
    <row r="149" spans="40:52" s="32" customFormat="1" ht="15" customHeight="1"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</row>
    <row r="150" spans="40:52" s="32" customFormat="1" ht="12.75" customHeight="1"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</row>
    <row r="151" spans="40:52" s="32" customFormat="1" ht="3.75" customHeight="1"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</row>
    <row r="152" spans="40:52" s="32" customFormat="1" ht="15"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</row>
    <row r="153" spans="40:52" s="32" customFormat="1" ht="19.5" customHeight="1"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</row>
    <row r="154" spans="40:52" s="32" customFormat="1" ht="17.25" customHeight="1"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</row>
    <row r="155" spans="40:52" s="32" customFormat="1" ht="10.5" customHeight="1"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</row>
    <row r="156" spans="40:52" s="32" customFormat="1" ht="8.25" customHeight="1"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</row>
    <row r="157" spans="40:52" s="32" customFormat="1" ht="9.75" customHeight="1"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</row>
    <row r="158" spans="40:52" s="32" customFormat="1" ht="15"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</row>
    <row r="159" spans="40:52" s="32" customFormat="1" ht="6" customHeight="1"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</row>
    <row r="160" spans="1:52" s="32" customFormat="1" ht="5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5"/>
      <c r="T160" s="1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3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</row>
    <row r="161" spans="1:52" s="32" customFormat="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5"/>
      <c r="T161" s="1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3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</row>
    <row r="162" spans="40:52" s="32" customFormat="1" ht="16.5" customHeight="1"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</row>
    <row r="163" spans="40:52" s="32" customFormat="1" ht="19.5" customHeight="1"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</row>
    <row r="164" spans="40:52" s="32" customFormat="1" ht="21" customHeight="1"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</row>
    <row r="165" spans="40:52" s="32" customFormat="1" ht="15"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40:52" s="32" customFormat="1" ht="15"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40:52" s="32" customFormat="1" ht="15"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40:52" s="32" customFormat="1" ht="28.5" customHeight="1"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40:52" s="32" customFormat="1" ht="35.25" customHeight="1"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</row>
    <row r="170" spans="40:52" s="32" customFormat="1" ht="14.25" customHeight="1"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</row>
    <row r="171" spans="40:52" s="32" customFormat="1" ht="24.75" customHeight="1"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</row>
    <row r="172" spans="40:52" s="32" customFormat="1" ht="23.25" customHeight="1"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</row>
    <row r="173" spans="40:52" s="32" customFormat="1" ht="29.25" customHeight="1"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</row>
    <row r="174" spans="40:52" s="32" customFormat="1" ht="15"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</row>
    <row r="175" spans="40:52" s="32" customFormat="1" ht="15" customHeight="1"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</row>
    <row r="176" spans="40:52" s="32" customFormat="1" ht="15"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</row>
    <row r="177" spans="40:52" s="32" customFormat="1" ht="45.75" customHeight="1"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</row>
    <row r="178" spans="40:52" s="32" customFormat="1" ht="66.75" customHeight="1"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</row>
    <row r="179" spans="40:52" s="32" customFormat="1" ht="60" customHeight="1"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</row>
    <row r="180" spans="40:52" s="32" customFormat="1" ht="19.5" customHeight="1"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</row>
    <row r="181" spans="40:52" s="32" customFormat="1" ht="21" customHeight="1"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</row>
    <row r="182" spans="40:52" s="32" customFormat="1" ht="19.5" customHeight="1"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</row>
    <row r="183" spans="40:52" s="32" customFormat="1" ht="18.75" customHeight="1"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</row>
    <row r="184" spans="40:52" s="32" customFormat="1" ht="18.75" customHeight="1"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</row>
    <row r="185" spans="40:52" s="32" customFormat="1" ht="18" customHeight="1"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</row>
    <row r="186" spans="40:52" s="32" customFormat="1" ht="20.25" customHeight="1"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</row>
    <row r="187" spans="40:52" s="32" customFormat="1" ht="15"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</row>
    <row r="188" spans="40:52" s="32" customFormat="1" ht="4.5" customHeight="1"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</row>
    <row r="189" spans="40:52" s="32" customFormat="1" ht="15"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</row>
    <row r="190" spans="40:52" s="32" customFormat="1" ht="15"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</row>
    <row r="191" spans="40:52" s="32" customFormat="1" ht="1.5" customHeight="1"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</row>
    <row r="192" spans="40:52" s="32" customFormat="1" ht="14.25" customHeight="1"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</row>
    <row r="193" spans="40:52" s="32" customFormat="1" ht="16.5" customHeight="1"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</row>
    <row r="194" spans="40:52" s="32" customFormat="1" ht="13.5" customHeight="1"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</row>
    <row r="195" spans="40:52" s="32" customFormat="1" ht="0.75" customHeight="1" hidden="1"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</row>
    <row r="196" spans="40:52" s="32" customFormat="1" ht="6" customHeight="1"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</row>
    <row r="197" spans="40:52" s="32" customFormat="1" ht="79.5" customHeight="1"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</row>
    <row r="198" spans="40:52" s="32" customFormat="1" ht="1.5" customHeight="1" hidden="1"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</row>
    <row r="199" spans="40:52" s="32" customFormat="1" ht="15"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</row>
    <row r="200" spans="1:52" s="32" customFormat="1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6"/>
      <c r="T200" s="1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</row>
    <row r="201" spans="1:52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6"/>
      <c r="T201" s="1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</row>
    <row r="202" spans="1:52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6"/>
      <c r="T202" s="1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</row>
    <row r="203" spans="1:52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5"/>
      <c r="T203" s="25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</row>
    <row r="204" spans="1:52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5"/>
      <c r="T204" s="25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</row>
    <row r="205" spans="1:52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5"/>
      <c r="T205" s="25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</row>
    <row r="206" spans="1:52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5"/>
      <c r="T206" s="25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</row>
    <row r="207" spans="1:52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5"/>
      <c r="T207" s="25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</row>
    <row r="208" spans="1:52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5"/>
      <c r="T208" s="25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</row>
    <row r="209" spans="1:52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5"/>
      <c r="T209" s="25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</row>
    <row r="210" spans="1:52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5"/>
      <c r="T210" s="25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</row>
    <row r="211" spans="1:52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5"/>
      <c r="T211" s="25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</row>
    <row r="212" spans="1:52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5"/>
      <c r="T212" s="25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</row>
    <row r="213" spans="1:52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5"/>
      <c r="T213" s="25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</row>
    <row r="214" spans="46:52" ht="15">
      <c r="AT214" s="38"/>
      <c r="AU214" s="38"/>
      <c r="AV214" s="38"/>
      <c r="AW214" s="38"/>
      <c r="AX214" s="38"/>
      <c r="AY214" s="38"/>
      <c r="AZ214" s="38"/>
    </row>
    <row r="215" spans="46:52" ht="15">
      <c r="AT215" s="38"/>
      <c r="AU215" s="38"/>
      <c r="AV215" s="38"/>
      <c r="AW215" s="38"/>
      <c r="AX215" s="38"/>
      <c r="AY215" s="38"/>
      <c r="AZ215" s="38"/>
    </row>
    <row r="216" spans="46:52" ht="15">
      <c r="AT216" s="38"/>
      <c r="AU216" s="38"/>
      <c r="AV216" s="38"/>
      <c r="AW216" s="38"/>
      <c r="AX216" s="38"/>
      <c r="AY216" s="38"/>
      <c r="AZ216" s="38"/>
    </row>
    <row r="217" spans="50:52" ht="15">
      <c r="AX217" s="38"/>
      <c r="AY217" s="38"/>
      <c r="AZ217" s="38"/>
    </row>
    <row r="218" spans="50:52" ht="15">
      <c r="AX218" s="38"/>
      <c r="AY218" s="38"/>
      <c r="AZ218" s="38"/>
    </row>
  </sheetData>
  <sheetProtection password="CE2C" sheet="1" formatCells="0" formatColumns="0" formatRows="0" selectLockedCells="1"/>
  <mergeCells count="193">
    <mergeCell ref="B15:AL15"/>
    <mergeCell ref="A76:C76"/>
    <mergeCell ref="D76:W76"/>
    <mergeCell ref="X76:Z76"/>
    <mergeCell ref="AA76:AC76"/>
    <mergeCell ref="AG76:AI76"/>
    <mergeCell ref="Q51:AL51"/>
    <mergeCell ref="B39:AL39"/>
    <mergeCell ref="B32:AL32"/>
    <mergeCell ref="B36:N36"/>
    <mergeCell ref="B16:AL16"/>
    <mergeCell ref="AJ75:AL75"/>
    <mergeCell ref="A116:S120"/>
    <mergeCell ref="A65:G65"/>
    <mergeCell ref="A57:H57"/>
    <mergeCell ref="AJ78:AL78"/>
    <mergeCell ref="A78:C78"/>
    <mergeCell ref="B102:K102"/>
    <mergeCell ref="AD76:AF76"/>
    <mergeCell ref="AD75:AF75"/>
    <mergeCell ref="AG75:AI75"/>
    <mergeCell ref="D78:W78"/>
    <mergeCell ref="X78:Z78"/>
    <mergeCell ref="AA78:AC78"/>
    <mergeCell ref="AG78:AI78"/>
    <mergeCell ref="X77:Z77"/>
    <mergeCell ref="AA77:AC77"/>
    <mergeCell ref="A77:C77"/>
    <mergeCell ref="A74:C74"/>
    <mergeCell ref="B103:C103"/>
    <mergeCell ref="AJ76:AL76"/>
    <mergeCell ref="A75:C75"/>
    <mergeCell ref="A122:AM122"/>
    <mergeCell ref="A112:AL112"/>
    <mergeCell ref="V116:AL117"/>
    <mergeCell ref="V119:AC119"/>
    <mergeCell ref="D107:W107"/>
    <mergeCell ref="A58:T64"/>
    <mergeCell ref="AG74:AI74"/>
    <mergeCell ref="AJ74:AL74"/>
    <mergeCell ref="AD108:AF108"/>
    <mergeCell ref="AJ108:AL108"/>
    <mergeCell ref="A110:G110"/>
    <mergeCell ref="AJ107:AL107"/>
    <mergeCell ref="D75:W75"/>
    <mergeCell ref="X75:Z75"/>
    <mergeCell ref="H110:AL110"/>
    <mergeCell ref="AF58:AK58"/>
    <mergeCell ref="AD119:AL119"/>
    <mergeCell ref="A113:F113"/>
    <mergeCell ref="H111:AL111"/>
    <mergeCell ref="AA75:AC75"/>
    <mergeCell ref="N100:R100"/>
    <mergeCell ref="A109:AL109"/>
    <mergeCell ref="X107:Z107"/>
    <mergeCell ref="AA107:AC107"/>
    <mergeCell ref="AD107:AF107"/>
    <mergeCell ref="AD106:AF106"/>
    <mergeCell ref="AG106:AI106"/>
    <mergeCell ref="AJ106:AL106"/>
    <mergeCell ref="AG79:AI79"/>
    <mergeCell ref="AD79:AF79"/>
    <mergeCell ref="R97:AK97"/>
    <mergeCell ref="R98:AK98"/>
    <mergeCell ref="W102:AB102"/>
    <mergeCell ref="A104:AL104"/>
    <mergeCell ref="E103:K103"/>
    <mergeCell ref="L102:T102"/>
    <mergeCell ref="S100:Y100"/>
    <mergeCell ref="A107:C107"/>
    <mergeCell ref="A85:AL85"/>
    <mergeCell ref="A88:S88"/>
    <mergeCell ref="A86:AL86"/>
    <mergeCell ref="AA106:AC106"/>
    <mergeCell ref="R95:AK96"/>
    <mergeCell ref="U89:AE89"/>
    <mergeCell ref="AG107:AI107"/>
    <mergeCell ref="AF57:AL57"/>
    <mergeCell ref="A70:R70"/>
    <mergeCell ref="A84:AM84"/>
    <mergeCell ref="H82:AL82"/>
    <mergeCell ref="A81:G81"/>
    <mergeCell ref="AA73:AC73"/>
    <mergeCell ref="H81:AL81"/>
    <mergeCell ref="D77:W77"/>
    <mergeCell ref="AJ79:AL79"/>
    <mergeCell ref="A82:G82"/>
    <mergeCell ref="Q56:U56"/>
    <mergeCell ref="B53:H53"/>
    <mergeCell ref="I68:AL68"/>
    <mergeCell ref="AG73:AI73"/>
    <mergeCell ref="U70:Z70"/>
    <mergeCell ref="AD77:AF77"/>
    <mergeCell ref="D73:W73"/>
    <mergeCell ref="D74:W74"/>
    <mergeCell ref="X74:Z74"/>
    <mergeCell ref="AA74:AC74"/>
    <mergeCell ref="B14:AL14"/>
    <mergeCell ref="I51:P51"/>
    <mergeCell ref="I69:AL69"/>
    <mergeCell ref="AJ77:AL77"/>
    <mergeCell ref="AG77:AI77"/>
    <mergeCell ref="AB70:AH70"/>
    <mergeCell ref="B46:AL46"/>
    <mergeCell ref="Q53:AL53"/>
    <mergeCell ref="AD73:AF73"/>
    <mergeCell ref="AJ73:AL73"/>
    <mergeCell ref="A1:AM2"/>
    <mergeCell ref="B18:AL18"/>
    <mergeCell ref="O17:AL17"/>
    <mergeCell ref="B35:N35"/>
    <mergeCell ref="B34:N34"/>
    <mergeCell ref="B47:AL47"/>
    <mergeCell ref="B43:AL43"/>
    <mergeCell ref="B45:AL45"/>
    <mergeCell ref="B42:AL42"/>
    <mergeCell ref="W5:AK5"/>
    <mergeCell ref="G113:AL113"/>
    <mergeCell ref="A72:C72"/>
    <mergeCell ref="D72:W72"/>
    <mergeCell ref="X72:Z72"/>
    <mergeCell ref="AA72:AC72"/>
    <mergeCell ref="AD72:AF72"/>
    <mergeCell ref="AG72:AI72"/>
    <mergeCell ref="AG108:AI108"/>
    <mergeCell ref="X73:Z73"/>
    <mergeCell ref="A73:C73"/>
    <mergeCell ref="A106:C106"/>
    <mergeCell ref="X106:Z106"/>
    <mergeCell ref="D106:W106"/>
    <mergeCell ref="B9:AL9"/>
    <mergeCell ref="AA11:AB11"/>
    <mergeCell ref="B11:P11"/>
    <mergeCell ref="Q11:Z11"/>
    <mergeCell ref="AC11:AL11"/>
    <mergeCell ref="R94:AK94"/>
    <mergeCell ref="B40:AL40"/>
    <mergeCell ref="A92:P98"/>
    <mergeCell ref="I67:AL67"/>
    <mergeCell ref="A66:G66"/>
    <mergeCell ref="R92:AK93"/>
    <mergeCell ref="AJ72:AL72"/>
    <mergeCell ref="AD78:AF78"/>
    <mergeCell ref="AD74:AF74"/>
    <mergeCell ref="I66:AL66"/>
    <mergeCell ref="A87:R87"/>
    <mergeCell ref="AF89:AL89"/>
    <mergeCell ref="W6:AL6"/>
    <mergeCell ref="B31:AL31"/>
    <mergeCell ref="A91:O91"/>
    <mergeCell ref="R91:AJ91"/>
    <mergeCell ref="B41:AL41"/>
    <mergeCell ref="B44:AJ44"/>
    <mergeCell ref="B51:H51"/>
    <mergeCell ref="B48:AL48"/>
    <mergeCell ref="I53:P53"/>
    <mergeCell ref="B49:AJ49"/>
    <mergeCell ref="O34:AB34"/>
    <mergeCell ref="AC34:AL34"/>
    <mergeCell ref="O35:AB35"/>
    <mergeCell ref="AC35:AL35"/>
    <mergeCell ref="O36:AB36"/>
    <mergeCell ref="AC36:AL36"/>
    <mergeCell ref="B28:C28"/>
    <mergeCell ref="D28:AL28"/>
    <mergeCell ref="B29:AL29"/>
    <mergeCell ref="B30:AL30"/>
    <mergeCell ref="B33:N33"/>
    <mergeCell ref="O33:AB33"/>
    <mergeCell ref="AC33:AL33"/>
    <mergeCell ref="B25:C25"/>
    <mergeCell ref="D25:AL25"/>
    <mergeCell ref="B26:C26"/>
    <mergeCell ref="D26:AL26"/>
    <mergeCell ref="B27:C27"/>
    <mergeCell ref="D27:AL27"/>
    <mergeCell ref="D21:AL21"/>
    <mergeCell ref="B22:C22"/>
    <mergeCell ref="D22:AL22"/>
    <mergeCell ref="B23:C23"/>
    <mergeCell ref="D23:AL23"/>
    <mergeCell ref="B24:C24"/>
    <mergeCell ref="D24:AL24"/>
    <mergeCell ref="B17:N17"/>
    <mergeCell ref="AA38:AL38"/>
    <mergeCell ref="B38:Z38"/>
    <mergeCell ref="B12:AL12"/>
    <mergeCell ref="B13:AL13"/>
    <mergeCell ref="B19:C19"/>
    <mergeCell ref="D19:AL19"/>
    <mergeCell ref="B20:C20"/>
    <mergeCell ref="D20:AL20"/>
    <mergeCell ref="B21:C21"/>
  </mergeCells>
  <dataValidations count="3">
    <dataValidation type="list" allowBlank="1" showInputMessage="1" showErrorMessage="1" sqref="W6:AL6">
      <formula1>$BA$2:$BA$30</formula1>
    </dataValidation>
    <dataValidation type="list" allowBlank="1" showInputMessage="1" showErrorMessage="1" sqref="B13:AL13">
      <formula1>$BA$31:$BA$33</formula1>
    </dataValidation>
    <dataValidation type="list" allowBlank="1" showInputMessage="1" showErrorMessage="1" sqref="A74:C78">
      <formula1>Лист1!#REF!</formula1>
    </dataValidation>
  </dataValidations>
  <printOptions horizontalCentered="1"/>
  <pageMargins left="0.11811023622047245" right="0.1968503937007874" top="0.1968503937007874" bottom="0.1968503937007874" header="0" footer="0"/>
  <pageSetup blackAndWhite="1" fitToHeight="0" fitToWidth="1" horizontalDpi="600" verticalDpi="600" orientation="portrait" paperSize="9" scale="97" r:id="rId5"/>
  <rowBreaks count="3" manualBreakCount="3">
    <brk id="54" max="255" man="1"/>
    <brk id="89" max="38" man="1"/>
    <brk id="158" max="255" man="1"/>
  </rowBreaks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310254.23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Триста десять тысяч двести пятьдесят четыре рубля 23 копейки</v>
      </c>
    </row>
    <row r="19" spans="2:3" ht="12.75">
      <c r="B19" s="7">
        <f ca="1">ROUND((RAND()*10000000),2)</f>
        <v>5930661.79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Пять миллионов девятьсот тридцать тысяч шестьсот шестьдесят один рубль 79 копеек</v>
      </c>
    </row>
    <row r="20" spans="2:3" ht="12.75">
      <c r="B20" s="7">
        <f ca="1">ROUND((RAND()*100000000),2)</f>
        <v>58734058.37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Пятьдесят восемь миллионов семьсот тридцать четыре тысячи пятьдесят восемь рублей 37 копеек</v>
      </c>
    </row>
    <row r="21" spans="2:3" ht="12.75">
      <c r="B21" s="7">
        <f ca="1">ROUND((RAND()*1000000000),2)</f>
        <v>708820224.7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восемь миллионов восемьсот двадцать тысяч двести двадцать четыре рубля 70 копеек</v>
      </c>
    </row>
    <row r="22" spans="2:3" ht="12.75">
      <c r="B22" s="7">
        <f ca="1">ROUND((RAND()*1000000000000),2)</f>
        <v>37940049102.76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Тридцать семь миллиардов девятьсот сорок миллионов сорок девять тысяч сто два рубля 76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2024-02-19T12:30:08Z</cp:lastPrinted>
  <dcterms:created xsi:type="dcterms:W3CDTF">2021-04-16T08:52:42Z</dcterms:created>
  <dcterms:modified xsi:type="dcterms:W3CDTF">2024-07-08T06:58:17Z</dcterms:modified>
  <cp:category/>
  <cp:version/>
  <cp:contentType/>
  <cp:contentStatus/>
</cp:coreProperties>
</file>