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0" windowWidth="14205" windowHeight="92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'Лист1'!$A$3:$AM$135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W6" authorId="0">
      <text>
        <r>
          <rPr>
            <sz val="9"/>
            <rFont val="Tahoma"/>
            <family val="2"/>
          </rPr>
          <t xml:space="preserve">
ВЫБРАТЬ ИЗ СПИСКА УПРАВЛЕНИЕ ПО МЕСТУ НАЗНАЧЕНИЯ
</t>
        </r>
      </text>
    </comment>
    <comment ref="B21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B23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AG57" authorId="0">
      <text>
        <r>
          <rPr>
            <sz val="9"/>
            <rFont val="Tahoma"/>
            <family val="2"/>
          </rPr>
          <t xml:space="preserve">
ЗАПОЛНЯЕТСЯ ГОСПРОМНАДЗОРОМ
УКАЗАТЬ КОЛИЧЕСТВО ЧАСОВ
</t>
        </r>
      </text>
    </comment>
    <comment ref="V12" authorId="0">
      <text>
        <r>
          <rPr>
            <sz val="9"/>
            <rFont val="Tahoma"/>
            <family val="2"/>
          </rPr>
          <t xml:space="preserve">
ВЫБРАТЬ ЗНАЧЕНИЕ ИЗ СПИСКА
</t>
        </r>
      </text>
    </comment>
    <comment ref="Q13" authorId="1">
      <text>
        <r>
          <rPr>
            <sz val="8"/>
            <rFont val="Tahoma"/>
            <family val="2"/>
          </rPr>
          <t xml:space="preserve">
ВВЕСТИ НОМЕР ДОЛГОСРОЧНОГО ДОГОВОРА</t>
        </r>
      </text>
    </comment>
    <comment ref="AB13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A42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V63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AD65" authorId="0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F69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AF70" authorId="0">
      <text>
        <r>
          <rPr>
            <sz val="9"/>
            <rFont val="Tahoma"/>
            <family val="2"/>
          </rPr>
          <t>ЗАПОЛНЯЕТСЯ ГОСПРОМНАДЗОРОМ</t>
        </r>
      </text>
    </comment>
    <comment ref="K51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U51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</commentList>
</comments>
</file>

<file path=xl/sharedStrings.xml><?xml version="1.0" encoding="utf-8"?>
<sst xmlns="http://schemas.openxmlformats.org/spreadsheetml/2006/main" count="325" uniqueCount="233">
  <si>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</si>
  <si>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</si>
  <si>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</si>
  <si>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</si>
  <si>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</si>
  <si>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</si>
  <si>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</si>
  <si>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</si>
  <si>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</si>
  <si>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</si>
  <si>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</si>
  <si>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</si>
  <si>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</si>
  <si>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</si>
  <si>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</si>
  <si>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</si>
  <si>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</si>
  <si>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</si>
  <si>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</si>
  <si>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</si>
  <si>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</si>
  <si>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</si>
  <si>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</si>
  <si>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именуемое в дальнейшем Заказчик, в лице</t>
  </si>
  <si>
    <t>(Ф.И.О.)</t>
  </si>
  <si>
    <t>Юридический адрес:</t>
  </si>
  <si>
    <t xml:space="preserve">действующего на основании </t>
  </si>
  <si>
    <t>Банковские реквизиты: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</si>
  <si>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</si>
  <si>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</si>
  <si>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</si>
  <si>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</si>
  <si>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</si>
  <si>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</si>
  <si>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</si>
  <si>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</si>
  <si>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</si>
  <si>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</si>
  <si>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</si>
  <si>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</si>
  <si>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</si>
  <si>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</si>
  <si>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</si>
  <si>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</si>
  <si>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</si>
  <si>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</si>
  <si>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</si>
  <si>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</si>
  <si>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</si>
  <si>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</si>
  <si>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</si>
  <si>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</si>
  <si>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</si>
  <si>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</si>
  <si>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</si>
  <si>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</si>
  <si>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полное наименование владельца объекта экспертизы промышленной безопасности</t>
  </si>
  <si>
    <t xml:space="preserve">Поле для внесения дополнительных сведений  вместо данного текста (или скрыть строку) </t>
  </si>
  <si>
    <t xml:space="preserve">   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</t>
  </si>
  <si>
    <t xml:space="preserve">действующего на основании доверенности от </t>
  </si>
  <si>
    <t>с одной стороны, и</t>
  </si>
  <si>
    <t>ПРОТОКОЛ</t>
  </si>
  <si>
    <t xml:space="preserve">согласования цены </t>
  </si>
  <si>
    <t xml:space="preserve">к договору от </t>
  </si>
  <si>
    <t>согласно заявлению от</t>
  </si>
  <si>
    <t>в сумме:</t>
  </si>
  <si>
    <t>в том числе НДС (20%)-</t>
  </si>
  <si>
    <t>п/п №</t>
  </si>
  <si>
    <t>Единицы измерения</t>
  </si>
  <si>
    <t>Сумма</t>
  </si>
  <si>
    <t>Стоимость одного нормо-часа</t>
  </si>
  <si>
    <t>бел.руб.</t>
  </si>
  <si>
    <t>Трудоемкость</t>
  </si>
  <si>
    <t>чел.-час.</t>
  </si>
  <si>
    <t>Итого с учетом округления:</t>
  </si>
  <si>
    <t>НДС</t>
  </si>
  <si>
    <t xml:space="preserve">Сумма с НДС
</t>
  </si>
  <si>
    <t xml:space="preserve">Настоящий протокол является неотъемлемой частью договора. </t>
  </si>
  <si>
    <t>Трудоемкость
чел.-час.</t>
  </si>
  <si>
    <t>Стоимость одного нормо-часа
бел.руб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</si>
  <si>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</si>
  <si>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 xml:space="preserve"> №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</si>
  <si>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</si>
  <si>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</si>
  <si>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 xml:space="preserve">начальника Брестского областного управления Госпромнадзора Калишука Игоря Геннадьевича, 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</si>
  <si>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</si>
  <si>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</si>
  <si>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</si>
  <si>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</si>
  <si>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</si>
  <si>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</si>
  <si>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</si>
  <si>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</si>
  <si>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</si>
  <si>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</si>
  <si>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начальника Витебского областного управления Госпромнадзора Чекана Василия Ивановича,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</si>
  <si>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</si>
  <si>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</si>
  <si>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</si>
  <si>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</si>
  <si>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</si>
  <si>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</si>
  <si>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заместителя начальника управления - начальника отдела экспертизы Витебского областного управления Госпромнадзора Пуко Сергея Антоновича,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</si>
  <si>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</si>
  <si>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</si>
  <si>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начальника Новополоцкого межрайонного отдела Витебского областного управления Госпромнадзора Храповицкого Александра Анатольевича,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</si>
  <si>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</si>
  <si>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г.Новополоцк</t>
  </si>
  <si>
    <t xml:space="preserve">Витебского областного     </t>
  </si>
  <si>
    <t>заместителя начальника Новополоцкого межрайонного отдела Витебского областного управления Госпромнадзора Шепетюка Александра Ивановича,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</si>
  <si>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</si>
  <si>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</si>
  <si>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</si>
  <si>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</si>
  <si>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г.Гомель</t>
  </si>
  <si>
    <t xml:space="preserve">Гомельского областного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</si>
  <si>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</si>
  <si>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 xml:space="preserve">Гомельского областного  </t>
  </si>
  <si>
    <t>начальника Гомельского областного управления Госпромнадзора Дайнеко Михаила Михайловича,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</si>
  <si>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</si>
  <si>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</si>
  <si>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</si>
  <si>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</si>
  <si>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г.Мозырь</t>
  </si>
  <si>
    <t xml:space="preserve">Гомельского областного     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</si>
  <si>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</si>
  <si>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</si>
  <si>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</si>
  <si>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</si>
  <si>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начальника Гродненского областного управления Госпромнадзора Бортника Василия Петровича,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</si>
  <si>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</si>
  <si>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</si>
  <si>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</si>
  <si>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</si>
  <si>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</si>
  <si>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</si>
  <si>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</si>
  <si>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</si>
  <si>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</si>
  <si>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</si>
  <si>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</si>
  <si>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</si>
  <si>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начальника отдела технической диагностики Минского городского управления Госпромнадзора Чижика Дмитрия Сергеевича,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</si>
  <si>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</si>
  <si>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</si>
  <si>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</si>
  <si>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</si>
  <si>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надзора Минского областного управления Госпромнадзора Юркевича Владимира Михайловича,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</si>
  <si>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</si>
  <si>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</si>
  <si>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заместителя начальника управления - начальника отдела экспертизы Минского областного управления Госпромнадзора Гарбарца Владимира Викторовича,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</si>
  <si>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</si>
  <si>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</si>
  <si>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</si>
  <si>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начальника Могилевского областного управления Госпромнадзора Петручени Александра Викторовича,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</si>
  <si>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</si>
  <si>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</si>
  <si>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</si>
  <si>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</si>
  <si>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</si>
  <si>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</si>
  <si>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</si>
  <si>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</si>
  <si>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</si>
  <si>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 АКВВ 3642 9000 0015 0000 0000
в МОУ № 700 ОАО "АСБ Беларусбанк"
БИК АКВВBY2Х  УНП 700630521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</si>
  <si>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</si>
  <si>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начальника Бобруйского межрайонного отдела Могилевского областного управления Госпромнадзора Мицули Ивана Ивановича,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</si>
  <si>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</si>
  <si>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</si>
  <si>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</si>
  <si>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заместителя начальника Бобруйского межрайонного отдела Могилевского областного управления Госпромнадзора Дроздовой Натальи Валерьевны,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</si>
  <si>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</si>
  <si>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 xml:space="preserve">пояснительную записку предоставим </t>
  </si>
  <si>
    <t>Оригинал декларации промышленной безопасности и расчетно-</t>
  </si>
  <si>
    <t xml:space="preserve">I типа опасности </t>
  </si>
  <si>
    <t xml:space="preserve">II типа опасности </t>
  </si>
  <si>
    <t xml:space="preserve">I, II типа опасности </t>
  </si>
  <si>
    <t>опасных производственных объектов</t>
  </si>
  <si>
    <r>
      <t xml:space="preserve">ПРОЧИТАТЬ ДО ЗАПОЛНЕНИЯ
      Для автоматизации рассчета суммы и автозаполнения данных файл создан в программе Excel. Файл содержит: заявление, счет-фактуру, акт выполненых работ, протокол согласования цены. Заполнению Заказчиком подлежат зеленые поля в заявлении и протоколе согласования цены. Необходимые данные внесенные в заявление автоматически попадают в счет и акт. При корректном заполнении счет-фактура и акт сформируются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 Корректировать неокрашенный текст 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 До вывода  на печать  отрегулировать  высоту заполненных строк для полного  отображения  информации. Высоту строк  в счете-фактуре и акте отрегулируют при регистрации договора.
Объём работы может быть определен только после предоставления Заказчиком </t>
    </r>
    <r>
      <rPr>
        <b/>
        <sz val="11"/>
        <color indexed="16"/>
        <rFont val="Times New Roman"/>
        <family val="1"/>
      </rPr>
      <t xml:space="preserve">оригинала декларации промышленной безопасности и расчетно-пояснительной записки. </t>
    </r>
    <r>
      <rPr>
        <sz val="11"/>
        <color indexed="16"/>
        <rFont val="Times New Roman"/>
        <family val="1"/>
      </rPr>
      <t>Дата счета-фактуры будет определена после даты предоставления данных документов.
    При необходимости уточнения наш сотрудник свяжется с Вами по предоставленному в заявлении контактному номеру.
 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 При осуществлении оплаты в платежном поручении указывать номер и дату счета-фактуры, присвоеный Госпромнадзором.</t>
    </r>
  </si>
  <si>
    <t xml:space="preserve">Проведение экспертизы промышленной безопасности декларации промышленной безопасности опасных производственных объектов
</t>
  </si>
  <si>
    <t>Проведение экспертизы промышленной безопасности декларации промышленной безопасности опасных производственных объектов</t>
  </si>
  <si>
    <r>
      <t xml:space="preserve">просит оказать услуги по проведению экспертизы промышленной безопасности </t>
    </r>
    <r>
      <rPr>
        <sz val="15"/>
        <color indexed="8"/>
        <rFont val="Times New Roman"/>
        <family val="1"/>
      </rPr>
      <t xml:space="preserve">декларации промышленной безопасности для </t>
    </r>
  </si>
  <si>
    <t>по долгосрочному договору №</t>
  </si>
  <si>
    <t xml:space="preserve">с  другой стороны, далее именуемые Сторонами, удостоверяем, что Сторонами достигнуто соглашение о стоимости оказываемой услуги по проведению экспертизы декларации промышленной безопасности в отношении опасных </t>
  </si>
  <si>
    <t>производственных объектов</t>
  </si>
  <si>
    <t>указать дату</t>
  </si>
  <si>
    <t>(указать расчетный счет, УНН, наименование и местонахождение банка, код)</t>
  </si>
  <si>
    <t>начальника Солигорского межрайонного отдела Минского областного управления Госпромнадзора Трубельника Сергея Ивановича,</t>
  </si>
  <si>
    <t>Начальник Солигорского межрайонного 
отдела Минского областного 
управления Госпромнадзора
___________________________С.И.Трубельник</t>
  </si>
  <si>
    <t xml:space="preserve">Минского областного    </t>
  </si>
  <si>
    <r>
      <t xml:space="preserve">Брестское областное управление 
</t>
    </r>
    <r>
      <rPr>
        <sz val="14"/>
        <color indexed="8"/>
        <rFont val="Times New Roman"/>
        <family val="1"/>
      </rPr>
      <t xml:space="preserve">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224032, г.Брест, ул.Советской Конституции, 30-2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p/с BY59AKBB36429000035991000000
в ОАО "АСБ Беларусбанк",
Юридический адрес: 
220089 г.Минск, ул.Дзержинского, 18
Код банка AKBBBY2X
УНП 200884395  ОКПО 00015482</t>
    </r>
  </si>
  <si>
    <t>20.03.2024 г. № 43-03/2024</t>
  </si>
  <si>
    <t>20.03.2024 г. № 31-03/2024</t>
  </si>
  <si>
    <t>20.03.2024 г. № 37-03/2024</t>
  </si>
  <si>
    <r>
      <rPr>
        <b/>
        <sz val="14"/>
        <color indexed="8"/>
        <rFont val="Times New Roman"/>
        <family val="1"/>
      </rPr>
      <t xml:space="preserve">Витебское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210002, г.Витебск, ул.Вострецова, 2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BY51BLBB36420300795593001001 
в Дирекции ОАО «Белинвестбанк» 
по Витебской области
по адресу: 210015, г.Витебск, ул.Ленина, 22/16 
Код банка BLBBBY2X 
УНП 300795593  ОКПО 000154822002</t>
    </r>
  </si>
  <si>
    <t>20.03.2024 г. № 44-03/2024</t>
  </si>
  <si>
    <t>20.03.2024 г. № 32-03/2024</t>
  </si>
  <si>
    <t>20.03.2024 г. № 38-03/2024</t>
  </si>
  <si>
    <t>20.03.2024 г. № 22-03/2024</t>
  </si>
  <si>
    <t>20.03.2024 г. № 23-03/2024</t>
  </si>
  <si>
    <r>
      <rPr>
        <b/>
        <sz val="14"/>
        <color indexed="8"/>
        <rFont val="Times New Roman"/>
        <family val="1"/>
      </rPr>
      <t>Гомельское областное управление</t>
    </r>
    <r>
      <rPr>
        <sz val="14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246045, г.Гомель, ул.Олимпийская, 13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</si>
  <si>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20.03.2024 г. № 33-03/2024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</si>
  <si>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</si>
  <si>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>20.03.2024 г. № 39-03/2024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</si>
  <si>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</si>
  <si>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20.03.2024 г. № 45-03/2024</t>
  </si>
  <si>
    <t>20.03.2024 г. № 25-03/2024</t>
  </si>
  <si>
    <t>20.03.2024 г. № 24-03/2024</t>
  </si>
  <si>
    <r>
      <rPr>
        <b/>
        <sz val="14"/>
        <color indexed="8"/>
        <rFont val="Times New Roman"/>
        <family val="1"/>
      </rPr>
      <t xml:space="preserve">Гродненское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230029, г.Гродно, ул.Горького, 49  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BY31AKBB36429050058554000000
в Гродненском областном управлении 
№ 400 «АСБ Беларусбанка»,
г.Гродно, ул.Новооктябрьская, 5
УНП 500279746  БИК AKBBBY2Х</t>
    </r>
  </si>
  <si>
    <t>20.03.2024 г. № 46-03/2024</t>
  </si>
  <si>
    <t>20.03.2024 г. № 34-03/2024</t>
  </si>
  <si>
    <t>20.03.2024 г. № 40-03/2024</t>
  </si>
  <si>
    <r>
      <rPr>
        <b/>
        <sz val="14"/>
        <color indexed="8"/>
        <rFont val="Times New Roman"/>
        <family val="1"/>
      </rPr>
      <t xml:space="preserve">Минское городское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220108, г.Минск, ул.Казинца, д. 86, корп. 1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BY61АКВВ36429000032530000000
БИК: AKBBBY2Х 
ЦБУ № 527 ОАО «АСБ Беларусбанк»
г.Минск, ул.Воронянского, 7а
УНП 100061974  ОКПО 00015482</t>
    </r>
  </si>
  <si>
    <t>20.03.2024 г. № 30-03/2024</t>
  </si>
  <si>
    <t>20.03.2024 г. № 19-03/2024</t>
  </si>
  <si>
    <t>заместителя начальника Минского городского управления Госпромнадзора Ворона Александра Леонидовича,</t>
  </si>
  <si>
    <t>20.03.2024 г. № 18-03/2024</t>
  </si>
  <si>
    <t>Заместитель начальника Минского 
городского управления Госпромнадзора
___________________________А.Л.Ворон</t>
  </si>
  <si>
    <r>
      <rPr>
        <b/>
        <sz val="14"/>
        <color indexed="8"/>
        <rFont val="Times New Roman"/>
        <family val="1"/>
      </rPr>
      <t xml:space="preserve">Минское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220108, г.Минск, ул.Казинца, д. 86, корп. 1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BY61АКВВ36429000032530000000
БИК: AKBBBY2Х 
ЦБУ № 527 ОАО «АСБ Беларусбанк»
г.Минск, ул.Воронянского, 7а
УНП 100061974  ОКПО 00015482</t>
    </r>
  </si>
  <si>
    <t>20.03.2024 г. № 35-03/2024</t>
  </si>
  <si>
    <t>20.03.2024 г. № 41-03/2024</t>
  </si>
  <si>
    <t xml:space="preserve">Минского областного   </t>
  </si>
  <si>
    <t>20.03.2024 г. № 26-03/2024</t>
  </si>
  <si>
    <t>заместителя начальника Солигорского межрайонного отдела Минского областного управления Госпромнадзора Шарко Владимира Владимировича,</t>
  </si>
  <si>
    <t>20.03.2024 г. № 27-03/2024</t>
  </si>
  <si>
    <t>Заместитель начальника Солигорского межрайонного отдела Минского областного 
управления Госпромнадзора
___________________________В.В.Шарко</t>
  </si>
  <si>
    <r>
      <rPr>
        <b/>
        <sz val="14"/>
        <color indexed="8"/>
        <rFont val="Times New Roman"/>
        <family val="1"/>
      </rPr>
      <t xml:space="preserve">Могилевское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212003, г.Могилев, ул.Челюскинцев, 115 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BY46АКВВ36429000001500000000
в МОУ №700 ОАО "Беларусбанк"
БИК АКВВ BY2Х  УНП 700630521</t>
    </r>
  </si>
  <si>
    <t>20.03.2024 г. № 47-03/2024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</si>
  <si>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BY46АКВВ36429000001500000000
в МОУ №700 ОАО "Беларусбанк"
БИК АКВВ BY2Х  УНП 700630521</t>
  </si>
  <si>
    <t>20.03.2024 г. № 36-03/2024</t>
  </si>
  <si>
    <t>20.03.2024 г. № 42-03/2024</t>
  </si>
  <si>
    <t>20.03.2024 г. № 28-03/2024</t>
  </si>
  <si>
    <t>20.03.2024 г. № 29-03/2024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</si>
</sst>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5"/>
      <color indexed="8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9.5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5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A50021"/>
      <name val="Times New Roman"/>
      <family val="1"/>
    </font>
    <font>
      <i/>
      <sz val="12"/>
      <color theme="1"/>
      <name val="Times New Roman"/>
      <family val="1"/>
    </font>
    <font>
      <i/>
      <sz val="15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  <font>
      <b/>
      <sz val="9.5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2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73" fillId="33" borderId="0" xfId="0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0" fontId="73" fillId="33" borderId="0" xfId="0" applyNumberFormat="1" applyFont="1" applyFill="1" applyAlignment="1" applyProtection="1" quotePrefix="1">
      <alignment horizontal="right"/>
      <protection hidden="1"/>
    </xf>
    <xf numFmtId="0" fontId="74" fillId="33" borderId="0" xfId="0" applyFont="1" applyFill="1" applyBorder="1" applyAlignment="1" applyProtection="1">
      <alignment horizontal="right"/>
      <protection hidden="1"/>
    </xf>
    <xf numFmtId="0" fontId="75" fillId="33" borderId="0" xfId="0" applyFont="1" applyFill="1" applyBorder="1" applyAlignment="1" applyProtection="1">
      <alignment vertical="top"/>
      <protection hidden="1"/>
    </xf>
    <xf numFmtId="0" fontId="76" fillId="33" borderId="0" xfId="0" applyFont="1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 locked="0"/>
    </xf>
    <xf numFmtId="0" fontId="73" fillId="33" borderId="0" xfId="0" applyFont="1" applyFill="1" applyAlignment="1" applyProtection="1">
      <alignment/>
      <protection hidden="1" locked="0"/>
    </xf>
    <xf numFmtId="0" fontId="73" fillId="0" borderId="0" xfId="0" applyFont="1" applyBorder="1" applyAlignment="1" applyProtection="1">
      <alignment/>
      <protection hidden="1" locked="0"/>
    </xf>
    <xf numFmtId="14" fontId="74" fillId="33" borderId="0" xfId="0" applyNumberFormat="1" applyFont="1" applyFill="1" applyBorder="1" applyAlignment="1" applyProtection="1">
      <alignment horizontal="center" wrapText="1"/>
      <protection hidden="1"/>
    </xf>
    <xf numFmtId="49" fontId="74" fillId="33" borderId="0" xfId="0" applyNumberFormat="1" applyFont="1" applyFill="1" applyBorder="1" applyAlignment="1" applyProtection="1">
      <alignment horizontal="right"/>
      <protection hidden="1"/>
    </xf>
    <xf numFmtId="2" fontId="73" fillId="33" borderId="0" xfId="0" applyNumberFormat="1" applyFont="1" applyFill="1" applyAlignment="1" applyProtection="1">
      <alignment/>
      <protection hidden="1"/>
    </xf>
    <xf numFmtId="0" fontId="77" fillId="33" borderId="0" xfId="0" applyFont="1" applyFill="1" applyAlignment="1" applyProtection="1">
      <alignment/>
      <protection hidden="1"/>
    </xf>
    <xf numFmtId="0" fontId="77" fillId="33" borderId="0" xfId="0" applyFont="1" applyFill="1" applyAlignment="1" applyProtection="1">
      <alignment vertical="top"/>
      <protection hidden="1"/>
    </xf>
    <xf numFmtId="0" fontId="73" fillId="0" borderId="0" xfId="0" applyFont="1" applyAlignment="1" applyProtection="1">
      <alignment/>
      <protection hidden="1"/>
    </xf>
    <xf numFmtId="0" fontId="74" fillId="0" borderId="10" xfId="0" applyFont="1" applyBorder="1" applyAlignment="1" applyProtection="1">
      <alignment horizontal="left"/>
      <protection hidden="1"/>
    </xf>
    <xf numFmtId="0" fontId="74" fillId="33" borderId="0" xfId="0" applyFont="1" applyFill="1" applyBorder="1" applyAlignment="1" applyProtection="1">
      <alignment horizontal="center" wrapText="1"/>
      <protection hidden="1"/>
    </xf>
    <xf numFmtId="49" fontId="73" fillId="33" borderId="0" xfId="0" applyNumberFormat="1" applyFont="1" applyFill="1" applyAlignment="1" applyProtection="1">
      <alignment/>
      <protection hidden="1"/>
    </xf>
    <xf numFmtId="0" fontId="74" fillId="33" borderId="11" xfId="0" applyFont="1" applyFill="1" applyBorder="1" applyAlignment="1" applyProtection="1">
      <alignment horizontal="left" wrapText="1"/>
      <protection hidden="1"/>
    </xf>
    <xf numFmtId="0" fontId="74" fillId="33" borderId="11" xfId="0" applyFont="1" applyFill="1" applyBorder="1" applyAlignment="1" applyProtection="1">
      <alignment/>
      <protection hidden="1"/>
    </xf>
    <xf numFmtId="0" fontId="75" fillId="33" borderId="0" xfId="0" applyFont="1" applyFill="1" applyAlignment="1" applyProtection="1">
      <alignment horizontal="center"/>
      <protection hidden="1"/>
    </xf>
    <xf numFmtId="0" fontId="75" fillId="33" borderId="0" xfId="0" applyFont="1" applyFill="1" applyAlignment="1" applyProtection="1">
      <alignment horizontal="center" vertical="top"/>
      <protection hidden="1"/>
    </xf>
    <xf numFmtId="0" fontId="75" fillId="33" borderId="0" xfId="0" applyFont="1" applyFill="1" applyAlignment="1" applyProtection="1">
      <alignment horizontal="center"/>
      <protection hidden="1" locked="0"/>
    </xf>
    <xf numFmtId="0" fontId="76" fillId="33" borderId="0" xfId="0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49" fontId="79" fillId="33" borderId="0" xfId="0" applyNumberFormat="1" applyFont="1" applyFill="1" applyBorder="1" applyAlignment="1" applyProtection="1">
      <alignment horizontal="center" vertical="top"/>
      <protection hidden="1"/>
    </xf>
    <xf numFmtId="49" fontId="79" fillId="0" borderId="0" xfId="0" applyNumberFormat="1" applyFont="1" applyFill="1" applyBorder="1" applyAlignment="1" applyProtection="1">
      <alignment horizontal="center" vertical="top"/>
      <protection hidden="1"/>
    </xf>
    <xf numFmtId="0" fontId="78" fillId="33" borderId="0" xfId="0" applyFont="1" applyFill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/>
    </xf>
    <xf numFmtId="0" fontId="73" fillId="0" borderId="0" xfId="0" applyFont="1" applyAlignment="1" applyProtection="1">
      <alignment vertical="top"/>
      <protection hidden="1"/>
    </xf>
    <xf numFmtId="0" fontId="75" fillId="33" borderId="0" xfId="0" applyFont="1" applyFill="1" applyAlignment="1" applyProtection="1">
      <alignment horizontal="left" vertical="top"/>
      <protection hidden="1"/>
    </xf>
    <xf numFmtId="0" fontId="75" fillId="33" borderId="0" xfId="0" applyFont="1" applyFill="1" applyAlignment="1" applyProtection="1">
      <alignment horizontal="left"/>
      <protection hidden="1"/>
    </xf>
    <xf numFmtId="0" fontId="79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horizontal="left" vertical="top"/>
      <protection locked="0"/>
    </xf>
    <xf numFmtId="0" fontId="78" fillId="0" borderId="0" xfId="0" applyFont="1" applyAlignment="1" applyProtection="1">
      <alignment wrapText="1"/>
      <protection hidden="1"/>
    </xf>
    <xf numFmtId="49" fontId="78" fillId="0" borderId="0" xfId="0" applyNumberFormat="1" applyFont="1" applyAlignment="1" applyProtection="1">
      <alignment wrapText="1"/>
      <protection hidden="1"/>
    </xf>
    <xf numFmtId="0" fontId="78" fillId="33" borderId="0" xfId="0" applyFont="1" applyFill="1" applyAlignment="1" applyProtection="1">
      <alignment horizontal="left" vertical="top"/>
      <protection hidden="1"/>
    </xf>
    <xf numFmtId="0" fontId="78" fillId="33" borderId="0" xfId="0" applyFont="1" applyFill="1" applyBorder="1" applyAlignment="1" applyProtection="1">
      <alignment vertical="top" wrapText="1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73" fillId="34" borderId="0" xfId="0" applyFont="1" applyFill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73" fillId="33" borderId="0" xfId="0" applyFont="1" applyFill="1" applyAlignment="1" applyProtection="1">
      <alignment vertical="top"/>
      <protection hidden="1"/>
    </xf>
    <xf numFmtId="0" fontId="74" fillId="33" borderId="0" xfId="0" applyFont="1" applyFill="1" applyAlignment="1" applyProtection="1">
      <alignment vertical="top"/>
      <protection hidden="1"/>
    </xf>
    <xf numFmtId="0" fontId="73" fillId="33" borderId="0" xfId="0" applyFont="1" applyFill="1" applyBorder="1" applyAlignment="1" applyProtection="1">
      <alignment vertical="top"/>
      <protection hidden="1"/>
    </xf>
    <xf numFmtId="0" fontId="73" fillId="0" borderId="0" xfId="0" applyFont="1" applyAlignment="1" applyProtection="1">
      <alignment horizontal="left" vertical="top"/>
      <protection hidden="1"/>
    </xf>
    <xf numFmtId="0" fontId="13" fillId="34" borderId="0" xfId="0" applyFont="1" applyFill="1" applyAlignment="1">
      <alignment horizontal="left" vertical="top" wrapText="1"/>
    </xf>
    <xf numFmtId="0" fontId="73" fillId="33" borderId="0" xfId="0" applyFont="1" applyFill="1" applyBorder="1" applyAlignment="1" applyProtection="1">
      <alignment horizontal="left" vertical="top"/>
      <protection hidden="1"/>
    </xf>
    <xf numFmtId="0" fontId="78" fillId="35" borderId="0" xfId="0" applyFont="1" applyFill="1" applyBorder="1" applyAlignment="1" applyProtection="1">
      <alignment horizontal="left" vertical="top" wrapText="1"/>
      <protection hidden="1" locked="0"/>
    </xf>
    <xf numFmtId="49" fontId="78" fillId="33" borderId="0" xfId="0" applyNumberFormat="1" applyFont="1" applyFill="1" applyBorder="1" applyAlignment="1" applyProtection="1">
      <alignment horizontal="left" vertical="top"/>
      <protection hidden="1"/>
    </xf>
    <xf numFmtId="49" fontId="78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0" xfId="0" applyFont="1" applyFill="1" applyAlignment="1" applyProtection="1">
      <alignment horizontal="left" vertical="top" wrapText="1"/>
      <protection hidden="1"/>
    </xf>
    <xf numFmtId="0" fontId="78" fillId="33" borderId="0" xfId="0" applyFont="1" applyFill="1" applyAlignment="1" applyProtection="1">
      <alignment horizontal="left" vertical="top"/>
      <protection hidden="1"/>
    </xf>
    <xf numFmtId="0" fontId="78" fillId="33" borderId="0" xfId="0" applyFont="1" applyFill="1" applyBorder="1" applyAlignment="1" applyProtection="1">
      <alignment horizontal="left" vertical="top"/>
      <protection hidden="1"/>
    </xf>
    <xf numFmtId="0" fontId="78" fillId="33" borderId="0" xfId="0" applyFont="1" applyFill="1" applyBorder="1" applyAlignment="1" applyProtection="1">
      <alignment horizontal="left" vertical="top" wrapText="1"/>
      <protection hidden="1"/>
    </xf>
    <xf numFmtId="0" fontId="81" fillId="33" borderId="12" xfId="0" applyFont="1" applyFill="1" applyBorder="1" applyAlignment="1" applyProtection="1">
      <alignment horizontal="center" vertical="center"/>
      <protection hidden="1"/>
    </xf>
    <xf numFmtId="0" fontId="82" fillId="35" borderId="1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Alignment="1" applyProtection="1">
      <alignment horizontal="left" vertical="top"/>
      <protection/>
    </xf>
    <xf numFmtId="0" fontId="82" fillId="35" borderId="10" xfId="0" applyFont="1" applyFill="1" applyBorder="1" applyAlignment="1" applyProtection="1">
      <alignment horizontal="left" vertical="top" wrapText="1"/>
      <protection hidden="1" locked="0"/>
    </xf>
    <xf numFmtId="0" fontId="78" fillId="0" borderId="0" xfId="0" applyFont="1" applyFill="1" applyBorder="1" applyAlignment="1" applyProtection="1">
      <alignment horizontal="left" vertical="top"/>
      <protection/>
    </xf>
    <xf numFmtId="14" fontId="84" fillId="0" borderId="10" xfId="0" applyNumberFormat="1" applyFont="1" applyBorder="1" applyAlignment="1" applyProtection="1">
      <alignment horizontal="center"/>
      <protection/>
    </xf>
    <xf numFmtId="49" fontId="74" fillId="33" borderId="10" xfId="0" applyNumberFormat="1" applyFont="1" applyFill="1" applyBorder="1" applyAlignment="1" applyProtection="1">
      <alignment horizontal="center"/>
      <protection hidden="1"/>
    </xf>
    <xf numFmtId="0" fontId="74" fillId="33" borderId="10" xfId="0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left" vertical="top" wrapText="1"/>
      <protection hidden="1" locked="0"/>
    </xf>
    <xf numFmtId="0" fontId="85" fillId="33" borderId="0" xfId="0" applyFont="1" applyFill="1" applyAlignment="1" applyProtection="1">
      <alignment horizontal="left" vertical="top" wrapText="1"/>
      <protection hidden="1" locked="0"/>
    </xf>
    <xf numFmtId="0" fontId="86" fillId="35" borderId="0" xfId="0" applyFont="1" applyFill="1" applyBorder="1" applyAlignment="1" applyProtection="1">
      <alignment horizontal="left" vertical="top" wrapText="1"/>
      <protection hidden="1" locked="0"/>
    </xf>
    <xf numFmtId="0" fontId="78" fillId="0" borderId="0" xfId="0" applyFont="1" applyFill="1" applyBorder="1" applyAlignment="1" applyProtection="1">
      <alignment horizontal="left" vertical="top" wrapText="1"/>
      <protection hidden="1"/>
    </xf>
    <xf numFmtId="0" fontId="78" fillId="0" borderId="0" xfId="0" applyFont="1" applyFill="1" applyAlignment="1" applyProtection="1">
      <alignment horizontal="left" vertical="top" wrapText="1"/>
      <protection hidden="1"/>
    </xf>
    <xf numFmtId="0" fontId="81" fillId="33" borderId="0" xfId="0" applyFont="1" applyFill="1" applyBorder="1" applyAlignment="1" applyProtection="1">
      <alignment horizontal="center" vertical="center"/>
      <protection hidden="1"/>
    </xf>
    <xf numFmtId="0" fontId="78" fillId="35" borderId="0" xfId="0" applyFont="1" applyFill="1" applyBorder="1" applyAlignment="1" applyProtection="1">
      <alignment horizontal="left" vertical="top"/>
      <protection hidden="1" locked="0"/>
    </xf>
    <xf numFmtId="0" fontId="78" fillId="35" borderId="0" xfId="0" applyFont="1" applyFill="1" applyAlignment="1" applyProtection="1">
      <alignment horizontal="left" vertical="top"/>
      <protection hidden="1" locked="0"/>
    </xf>
    <xf numFmtId="0" fontId="75" fillId="35" borderId="0" xfId="0" applyFont="1" applyFill="1" applyAlignment="1" applyProtection="1">
      <alignment horizontal="left" vertical="top" wrapText="1"/>
      <protection hidden="1" locked="0"/>
    </xf>
    <xf numFmtId="0" fontId="75" fillId="33" borderId="10" xfId="0" applyFont="1" applyFill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left" vertical="top"/>
      <protection locked="0"/>
    </xf>
    <xf numFmtId="0" fontId="78" fillId="0" borderId="10" xfId="0" applyFont="1" applyFill="1" applyBorder="1" applyAlignment="1" applyProtection="1">
      <alignment horizontal="center" vertical="top"/>
      <protection/>
    </xf>
    <xf numFmtId="14" fontId="87" fillId="35" borderId="0" xfId="0" applyNumberFormat="1" applyFont="1" applyFill="1" applyBorder="1" applyAlignment="1" applyProtection="1">
      <alignment horizontal="left" vertical="top" wrapText="1"/>
      <protection hidden="1" locked="0"/>
    </xf>
    <xf numFmtId="14" fontId="78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6" fillId="33" borderId="0" xfId="0" applyNumberFormat="1" applyFont="1" applyFill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 vertical="top"/>
      <protection hidden="1"/>
    </xf>
    <xf numFmtId="49" fontId="76" fillId="33" borderId="0" xfId="0" applyNumberFormat="1" applyFont="1" applyFill="1" applyAlignment="1" applyProtection="1">
      <alignment horizontal="left" vertical="top" wrapText="1"/>
      <protection hidden="1"/>
    </xf>
    <xf numFmtId="0" fontId="88" fillId="35" borderId="10" xfId="0" applyFont="1" applyFill="1" applyBorder="1" applyAlignment="1" applyProtection="1">
      <alignment horizontal="left" wrapText="1"/>
      <protection hidden="1" locked="0"/>
    </xf>
    <xf numFmtId="49" fontId="79" fillId="33" borderId="0" xfId="0" applyNumberFormat="1" applyFont="1" applyFill="1" applyBorder="1" applyAlignment="1" applyProtection="1">
      <alignment horizontal="center" vertical="top"/>
      <protection hidden="1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76" fillId="35" borderId="10" xfId="0" applyFont="1" applyFill="1" applyBorder="1" applyAlignment="1" applyProtection="1">
      <alignment horizontal="left"/>
      <protection hidden="1" locked="0"/>
    </xf>
    <xf numFmtId="0" fontId="89" fillId="0" borderId="0" xfId="0" applyFont="1" applyBorder="1" applyAlignment="1" applyProtection="1">
      <alignment horizontal="center" vertical="top"/>
      <protection hidden="1"/>
    </xf>
    <xf numFmtId="0" fontId="76" fillId="33" borderId="0" xfId="0" applyFont="1" applyFill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14" fontId="73" fillId="31" borderId="10" xfId="0" applyNumberFormat="1" applyFont="1" applyFill="1" applyBorder="1" applyAlignment="1" applyProtection="1">
      <alignment horizontal="left"/>
      <protection hidden="1" locked="0"/>
    </xf>
    <xf numFmtId="0" fontId="73" fillId="31" borderId="10" xfId="0" applyFont="1" applyFill="1" applyBorder="1" applyAlignment="1" applyProtection="1">
      <alignment horizontal="left"/>
      <protection hidden="1" locked="0"/>
    </xf>
    <xf numFmtId="0" fontId="76" fillId="33" borderId="0" xfId="0" applyFont="1" applyFill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76" fillId="33" borderId="0" xfId="0" applyFont="1" applyFill="1" applyAlignment="1" applyProtection="1">
      <alignment horizontal="left"/>
      <protection hidden="1"/>
    </xf>
    <xf numFmtId="0" fontId="90" fillId="0" borderId="10" xfId="0" applyFont="1" applyFill="1" applyBorder="1" applyAlignment="1" applyProtection="1">
      <alignment horizontal="center" vertical="top"/>
      <protection hidden="1"/>
    </xf>
    <xf numFmtId="0" fontId="90" fillId="0" borderId="10" xfId="0" applyFont="1" applyFill="1" applyBorder="1" applyAlignment="1" applyProtection="1">
      <alignment horizontal="center"/>
      <protection hidden="1"/>
    </xf>
    <xf numFmtId="0" fontId="81" fillId="33" borderId="13" xfId="0" applyFont="1" applyFill="1" applyBorder="1" applyAlignment="1" applyProtection="1">
      <alignment horizontal="center" vertical="center" wrapText="1"/>
      <protection hidden="1"/>
    </xf>
    <xf numFmtId="0" fontId="81" fillId="33" borderId="11" xfId="0" applyFont="1" applyFill="1" applyBorder="1" applyAlignment="1" applyProtection="1">
      <alignment horizontal="center" vertical="center" wrapText="1"/>
      <protection hidden="1"/>
    </xf>
    <xf numFmtId="0" fontId="81" fillId="33" borderId="14" xfId="0" applyFont="1" applyFill="1" applyBorder="1" applyAlignment="1" applyProtection="1">
      <alignment horizontal="center" vertical="center" wrapText="1"/>
      <protection hidden="1"/>
    </xf>
    <xf numFmtId="0" fontId="81" fillId="33" borderId="13" xfId="0" applyFont="1" applyFill="1" applyBorder="1" applyAlignment="1" applyProtection="1">
      <alignment horizontal="center" vertical="center"/>
      <protection hidden="1"/>
    </xf>
    <xf numFmtId="0" fontId="81" fillId="33" borderId="11" xfId="0" applyFont="1" applyFill="1" applyBorder="1" applyAlignment="1" applyProtection="1">
      <alignment horizontal="center" vertical="center"/>
      <protection hidden="1"/>
    </xf>
    <xf numFmtId="0" fontId="81" fillId="33" borderId="14" xfId="0" applyFont="1" applyFill="1" applyBorder="1" applyAlignment="1" applyProtection="1">
      <alignment horizontal="center" vertical="center"/>
      <protection hidden="1"/>
    </xf>
    <xf numFmtId="0" fontId="82" fillId="33" borderId="13" xfId="0" applyFont="1" applyFill="1" applyBorder="1" applyAlignment="1" applyProtection="1">
      <alignment horizontal="center" vertical="top" wrapText="1"/>
      <protection hidden="1"/>
    </xf>
    <xf numFmtId="0" fontId="82" fillId="33" borderId="11" xfId="0" applyFont="1" applyFill="1" applyBorder="1" applyAlignment="1" applyProtection="1">
      <alignment horizontal="center" vertical="top" wrapText="1"/>
      <protection hidden="1"/>
    </xf>
    <xf numFmtId="0" fontId="82" fillId="33" borderId="14" xfId="0" applyFont="1" applyFill="1" applyBorder="1" applyAlignment="1" applyProtection="1">
      <alignment horizontal="center" vertical="top" wrapText="1"/>
      <protection hidden="1"/>
    </xf>
    <xf numFmtId="0" fontId="82" fillId="33" borderId="13" xfId="0" applyFont="1" applyFill="1" applyBorder="1" applyAlignment="1" applyProtection="1">
      <alignment horizontal="left" vertical="top"/>
      <protection hidden="1"/>
    </xf>
    <xf numFmtId="0" fontId="82" fillId="33" borderId="11" xfId="0" applyFont="1" applyFill="1" applyBorder="1" applyAlignment="1" applyProtection="1">
      <alignment horizontal="left" vertical="top"/>
      <protection hidden="1"/>
    </xf>
    <xf numFmtId="0" fontId="82" fillId="33" borderId="14" xfId="0" applyFont="1" applyFill="1" applyBorder="1" applyAlignment="1" applyProtection="1">
      <alignment horizontal="left" vertical="top"/>
      <protection hidden="1"/>
    </xf>
    <xf numFmtId="0" fontId="75" fillId="33" borderId="13" xfId="0" applyFont="1" applyFill="1" applyBorder="1" applyAlignment="1" applyProtection="1">
      <alignment horizontal="center" vertical="center" wrapText="1"/>
      <protection hidden="1"/>
    </xf>
    <xf numFmtId="0" fontId="75" fillId="33" borderId="11" xfId="0" applyFont="1" applyFill="1" applyBorder="1" applyAlignment="1" applyProtection="1">
      <alignment horizontal="center" vertical="center" wrapText="1"/>
      <protection hidden="1"/>
    </xf>
    <xf numFmtId="0" fontId="75" fillId="33" borderId="14" xfId="0" applyFont="1" applyFill="1" applyBorder="1" applyAlignment="1" applyProtection="1">
      <alignment horizontal="center" vertical="center" wrapText="1"/>
      <protection hidden="1"/>
    </xf>
    <xf numFmtId="2" fontId="75" fillId="33" borderId="13" xfId="0" applyNumberFormat="1" applyFont="1" applyFill="1" applyBorder="1" applyAlignment="1" applyProtection="1">
      <alignment horizontal="center" vertical="center" wrapText="1"/>
      <protection hidden="1"/>
    </xf>
    <xf numFmtId="2" fontId="75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75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82" fillId="33" borderId="13" xfId="0" applyFont="1" applyFill="1" applyBorder="1" applyAlignment="1" applyProtection="1">
      <alignment horizontal="left" vertical="top" wrapText="1"/>
      <protection hidden="1"/>
    </xf>
    <xf numFmtId="2" fontId="75" fillId="31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75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75" fillId="31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75" fillId="33" borderId="13" xfId="0" applyFont="1" applyFill="1" applyBorder="1" applyAlignment="1" applyProtection="1">
      <alignment horizontal="center" vertical="top" wrapText="1"/>
      <protection hidden="1"/>
    </xf>
    <xf numFmtId="0" fontId="75" fillId="33" borderId="11" xfId="0" applyFont="1" applyFill="1" applyBorder="1" applyAlignment="1" applyProtection="1">
      <alignment horizontal="center" vertical="top" wrapText="1"/>
      <protection hidden="1"/>
    </xf>
    <xf numFmtId="0" fontId="75" fillId="33" borderId="14" xfId="0" applyFont="1" applyFill="1" applyBorder="1" applyAlignment="1" applyProtection="1">
      <alignment horizontal="center" vertical="top" wrapText="1"/>
      <protection hidden="1"/>
    </xf>
    <xf numFmtId="2" fontId="75" fillId="33" borderId="13" xfId="0" applyNumberFormat="1" applyFont="1" applyFill="1" applyBorder="1" applyAlignment="1" applyProtection="1">
      <alignment horizontal="center" vertical="top" wrapText="1"/>
      <protection hidden="1"/>
    </xf>
    <xf numFmtId="2" fontId="75" fillId="33" borderId="11" xfId="0" applyNumberFormat="1" applyFont="1" applyFill="1" applyBorder="1" applyAlignment="1" applyProtection="1">
      <alignment horizontal="center" vertical="top" wrapText="1"/>
      <protection hidden="1"/>
    </xf>
    <xf numFmtId="2" fontId="75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91" fillId="0" borderId="12" xfId="0" applyFont="1" applyBorder="1" applyAlignment="1" applyProtection="1">
      <alignment horizontal="left" vertical="top"/>
      <protection/>
    </xf>
    <xf numFmtId="0" fontId="81" fillId="35" borderId="10" xfId="0" applyFont="1" applyFill="1" applyBorder="1" applyAlignment="1" applyProtection="1">
      <alignment horizontal="left" wrapText="1"/>
      <protection hidden="1" locked="0"/>
    </xf>
    <xf numFmtId="0" fontId="73" fillId="0" borderId="10" xfId="0" applyFont="1" applyBorder="1" applyAlignment="1" applyProtection="1">
      <alignment horizontal="center"/>
      <protection hidden="1"/>
    </xf>
    <xf numFmtId="0" fontId="92" fillId="35" borderId="10" xfId="0" applyFont="1" applyFill="1" applyBorder="1" applyAlignment="1" applyProtection="1">
      <alignment horizontal="right" wrapText="1"/>
      <protection hidden="1" locked="0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75" fillId="0" borderId="0" xfId="0" applyFont="1" applyFill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81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92" fillId="0" borderId="10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right"/>
      <protection hidden="1"/>
    </xf>
    <xf numFmtId="49" fontId="74" fillId="33" borderId="10" xfId="0" applyNumberFormat="1" applyFont="1" applyFill="1" applyBorder="1" applyAlignment="1" applyProtection="1">
      <alignment horizontal="center" wrapText="1"/>
      <protection hidden="1"/>
    </xf>
    <xf numFmtId="0" fontId="74" fillId="33" borderId="10" xfId="0" applyFont="1" applyFill="1" applyBorder="1" applyAlignment="1" applyProtection="1">
      <alignment horizontal="center" wrapText="1"/>
      <protection hidden="1"/>
    </xf>
    <xf numFmtId="14" fontId="74" fillId="33" borderId="10" xfId="0" applyNumberFormat="1" applyFont="1" applyFill="1" applyBorder="1" applyAlignment="1" applyProtection="1">
      <alignment horizontal="center"/>
      <protection hidden="1"/>
    </xf>
    <xf numFmtId="0" fontId="74" fillId="0" borderId="10" xfId="0" applyFont="1" applyFill="1" applyBorder="1" applyAlignment="1" applyProtection="1">
      <alignment horizontal="center"/>
      <protection hidden="1"/>
    </xf>
    <xf numFmtId="0" fontId="74" fillId="0" borderId="10" xfId="0" applyFont="1" applyFill="1" applyBorder="1" applyAlignment="1" applyProtection="1">
      <alignment horizontal="right"/>
      <protection hidden="1"/>
    </xf>
    <xf numFmtId="0" fontId="73" fillId="33" borderId="15" xfId="0" applyFont="1" applyFill="1" applyBorder="1" applyAlignment="1" applyProtection="1">
      <alignment horizontal="left" vertical="top" wrapText="1"/>
      <protection hidden="1"/>
    </xf>
    <xf numFmtId="0" fontId="73" fillId="33" borderId="12" xfId="0" applyFont="1" applyFill="1" applyBorder="1" applyAlignment="1" applyProtection="1">
      <alignment horizontal="left" vertical="top" wrapText="1"/>
      <protection hidden="1"/>
    </xf>
    <xf numFmtId="0" fontId="73" fillId="33" borderId="16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justify" wrapText="1"/>
      <protection hidden="1"/>
    </xf>
    <xf numFmtId="0" fontId="81" fillId="33" borderId="13" xfId="0" applyFont="1" applyFill="1" applyBorder="1" applyAlignment="1" applyProtection="1">
      <alignment horizontal="center" vertical="top" wrapText="1"/>
      <protection hidden="1"/>
    </xf>
    <xf numFmtId="0" fontId="81" fillId="33" borderId="11" xfId="0" applyFont="1" applyFill="1" applyBorder="1" applyAlignment="1" applyProtection="1">
      <alignment horizontal="center" vertical="top" wrapText="1"/>
      <protection hidden="1"/>
    </xf>
    <xf numFmtId="0" fontId="81" fillId="33" borderId="14" xfId="0" applyFont="1" applyFill="1" applyBorder="1" applyAlignment="1" applyProtection="1">
      <alignment horizontal="center" vertical="top" wrapText="1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3" fillId="33" borderId="10" xfId="0" applyFont="1" applyFill="1" applyBorder="1" applyAlignment="1" applyProtection="1">
      <alignment horizontal="left" wrapText="1"/>
      <protection hidden="1"/>
    </xf>
    <xf numFmtId="0" fontId="81" fillId="0" borderId="0" xfId="0" applyFont="1" applyFill="1" applyBorder="1" applyAlignment="1" applyProtection="1">
      <alignment horizontal="left" wrapText="1"/>
      <protection hidden="1"/>
    </xf>
    <xf numFmtId="0" fontId="81" fillId="0" borderId="10" xfId="0" applyFont="1" applyFill="1" applyBorder="1" applyAlignment="1" applyProtection="1">
      <alignment horizontal="left" wrapText="1"/>
      <protection hidden="1"/>
    </xf>
    <xf numFmtId="0" fontId="92" fillId="33" borderId="10" xfId="0" applyFont="1" applyFill="1" applyBorder="1" applyAlignment="1" applyProtection="1">
      <alignment horizontal="right" wrapText="1"/>
      <protection hidden="1"/>
    </xf>
    <xf numFmtId="0" fontId="74" fillId="33" borderId="11" xfId="0" applyFont="1" applyFill="1" applyBorder="1" applyAlignment="1" applyProtection="1">
      <alignment horizontal="left"/>
      <protection hidden="1"/>
    </xf>
    <xf numFmtId="2" fontId="84" fillId="33" borderId="17" xfId="0" applyNumberFormat="1" applyFont="1" applyFill="1" applyBorder="1" applyAlignment="1" applyProtection="1">
      <alignment horizontal="center"/>
      <protection hidden="1"/>
    </xf>
    <xf numFmtId="2" fontId="84" fillId="33" borderId="18" xfId="0" applyNumberFormat="1" applyFont="1" applyFill="1" applyBorder="1" applyAlignment="1" applyProtection="1">
      <alignment horizontal="center"/>
      <protection hidden="1"/>
    </xf>
    <xf numFmtId="2" fontId="84" fillId="33" borderId="19" xfId="0" applyNumberFormat="1" applyFont="1" applyFill="1" applyBorder="1" applyAlignment="1" applyProtection="1">
      <alignment horizontal="center"/>
      <protection hidden="1"/>
    </xf>
    <xf numFmtId="2" fontId="84" fillId="33" borderId="20" xfId="0" applyNumberFormat="1" applyFont="1" applyFill="1" applyBorder="1" applyAlignment="1" applyProtection="1">
      <alignment horizontal="center"/>
      <protection hidden="1"/>
    </xf>
    <xf numFmtId="0" fontId="74" fillId="33" borderId="10" xfId="0" applyFont="1" applyFill="1" applyBorder="1" applyAlignment="1" applyProtection="1">
      <alignment horizontal="left"/>
      <protection hidden="1"/>
    </xf>
    <xf numFmtId="0" fontId="73" fillId="31" borderId="10" xfId="0" applyFont="1" applyFill="1" applyBorder="1" applyAlignment="1" applyProtection="1">
      <alignment horizontal="center"/>
      <protection hidden="1" locked="0"/>
    </xf>
    <xf numFmtId="14" fontId="74" fillId="31" borderId="11" xfId="0" applyNumberFormat="1" applyFont="1" applyFill="1" applyBorder="1" applyAlignment="1" applyProtection="1">
      <alignment horizontal="right" wrapText="1"/>
      <protection hidden="1" locked="0"/>
    </xf>
    <xf numFmtId="0" fontId="74" fillId="33" borderId="0" xfId="0" applyFont="1" applyFill="1" applyAlignment="1" applyProtection="1">
      <alignment horizontal="left"/>
      <protection hidden="1"/>
    </xf>
    <xf numFmtId="0" fontId="92" fillId="33" borderId="12" xfId="0" applyFont="1" applyFill="1" applyBorder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 horizontal="left" wrapText="1"/>
      <protection hidden="1"/>
    </xf>
    <xf numFmtId="14" fontId="73" fillId="33" borderId="10" xfId="0" applyNumberFormat="1" applyFont="1" applyFill="1" applyBorder="1" applyAlignment="1" applyProtection="1">
      <alignment horizontal="center" wrapText="1"/>
      <protection hidden="1"/>
    </xf>
    <xf numFmtId="49" fontId="73" fillId="33" borderId="10" xfId="0" applyNumberFormat="1" applyFont="1" applyFill="1" applyBorder="1" applyAlignment="1" applyProtection="1">
      <alignment horizontal="center" wrapText="1"/>
      <protection hidden="1"/>
    </xf>
    <xf numFmtId="0" fontId="73" fillId="33" borderId="10" xfId="0" applyFont="1" applyFill="1" applyBorder="1" applyAlignment="1" applyProtection="1">
      <alignment horizontal="center" wrapText="1"/>
      <protection hidden="1"/>
    </xf>
    <xf numFmtId="2" fontId="73" fillId="33" borderId="21" xfId="0" applyNumberFormat="1" applyFont="1" applyFill="1" applyBorder="1" applyAlignment="1" applyProtection="1">
      <alignment horizontal="center" vertical="top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left" wrapText="1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 horizontal="left"/>
      <protection hidden="1"/>
    </xf>
    <xf numFmtId="0" fontId="73" fillId="33" borderId="22" xfId="0" applyFont="1" applyFill="1" applyBorder="1" applyAlignment="1" applyProtection="1">
      <alignment horizontal="left" vertical="top" wrapText="1"/>
      <protection hidden="1"/>
    </xf>
    <xf numFmtId="0" fontId="73" fillId="33" borderId="10" xfId="0" applyFont="1" applyFill="1" applyBorder="1" applyAlignment="1" applyProtection="1">
      <alignment horizontal="left" vertical="top" wrapText="1"/>
      <protection hidden="1"/>
    </xf>
    <xf numFmtId="0" fontId="73" fillId="33" borderId="23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left" vertical="top" wrapText="1"/>
      <protection hidden="1"/>
    </xf>
    <xf numFmtId="0" fontId="73" fillId="33" borderId="15" xfId="0" applyNumberFormat="1" applyFont="1" applyFill="1" applyBorder="1" applyAlignment="1" applyProtection="1">
      <alignment horizontal="center" vertical="top"/>
      <protection/>
    </xf>
    <xf numFmtId="0" fontId="73" fillId="33" borderId="12" xfId="0" applyNumberFormat="1" applyFont="1" applyFill="1" applyBorder="1" applyAlignment="1" applyProtection="1">
      <alignment horizontal="center" vertical="top"/>
      <protection/>
    </xf>
    <xf numFmtId="0" fontId="73" fillId="33" borderId="16" xfId="0" applyNumberFormat="1" applyFont="1" applyFill="1" applyBorder="1" applyAlignment="1" applyProtection="1">
      <alignment horizontal="center" vertical="top"/>
      <protection/>
    </xf>
    <xf numFmtId="0" fontId="73" fillId="33" borderId="22" xfId="0" applyNumberFormat="1" applyFont="1" applyFill="1" applyBorder="1" applyAlignment="1" applyProtection="1">
      <alignment horizontal="center" vertical="top"/>
      <protection/>
    </xf>
    <xf numFmtId="0" fontId="73" fillId="33" borderId="10" xfId="0" applyNumberFormat="1" applyFont="1" applyFill="1" applyBorder="1" applyAlignment="1" applyProtection="1">
      <alignment horizontal="center" vertical="top"/>
      <protection/>
    </xf>
    <xf numFmtId="0" fontId="73" fillId="33" borderId="23" xfId="0" applyNumberFormat="1" applyFont="1" applyFill="1" applyBorder="1" applyAlignment="1" applyProtection="1">
      <alignment horizontal="center" vertical="top"/>
      <protection/>
    </xf>
    <xf numFmtId="2" fontId="75" fillId="33" borderId="21" xfId="0" applyNumberFormat="1" applyFont="1" applyFill="1" applyBorder="1" applyAlignment="1" applyProtection="1">
      <alignment horizontal="center" vertical="top"/>
      <protection hidden="1"/>
    </xf>
    <xf numFmtId="0" fontId="75" fillId="33" borderId="21" xfId="0" applyFont="1" applyFill="1" applyBorder="1" applyAlignment="1" applyProtection="1">
      <alignment horizontal="center" vertical="top"/>
      <protection hidden="1"/>
    </xf>
    <xf numFmtId="0" fontId="93" fillId="34" borderId="24" xfId="0" applyFont="1" applyFill="1" applyBorder="1" applyAlignment="1">
      <alignment horizontal="left" vertical="top" wrapText="1"/>
    </xf>
    <xf numFmtId="0" fontId="93" fillId="34" borderId="25" xfId="0" applyFont="1" applyFill="1" applyBorder="1" applyAlignment="1">
      <alignment horizontal="left" vertical="top" wrapText="1"/>
    </xf>
    <xf numFmtId="0" fontId="94" fillId="34" borderId="25" xfId="0" applyFont="1" applyFill="1" applyBorder="1" applyAlignment="1">
      <alignment horizontal="left" vertical="top" wrapText="1"/>
    </xf>
    <xf numFmtId="0" fontId="73" fillId="34" borderId="26" xfId="0" applyFont="1" applyFill="1" applyBorder="1" applyAlignment="1">
      <alignment horizontal="left" vertical="top" wrapText="1"/>
    </xf>
    <xf numFmtId="0" fontId="93" fillId="0" borderId="27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 wrapText="1"/>
    </xf>
    <xf numFmtId="0" fontId="94" fillId="0" borderId="0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93" fillId="34" borderId="27" xfId="0" applyFont="1" applyFill="1" applyBorder="1" applyAlignment="1">
      <alignment horizontal="left" vertical="top" wrapText="1"/>
    </xf>
    <xf numFmtId="0" fontId="93" fillId="34" borderId="0" xfId="0" applyFont="1" applyFill="1" applyBorder="1" applyAlignment="1">
      <alignment horizontal="left" vertical="top" wrapText="1"/>
    </xf>
    <xf numFmtId="0" fontId="94" fillId="34" borderId="0" xfId="0" applyFont="1" applyFill="1" applyBorder="1" applyAlignment="1">
      <alignment horizontal="left" vertical="top" wrapText="1"/>
    </xf>
    <xf numFmtId="0" fontId="73" fillId="34" borderId="28" xfId="0" applyFont="1" applyFill="1" applyBorder="1" applyAlignment="1">
      <alignment horizontal="left" vertical="top" wrapText="1"/>
    </xf>
    <xf numFmtId="0" fontId="13" fillId="34" borderId="28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93" fillId="0" borderId="29" xfId="0" applyFont="1" applyBorder="1" applyAlignment="1">
      <alignment horizontal="left" vertical="top" wrapText="1"/>
    </xf>
    <xf numFmtId="0" fontId="94" fillId="0" borderId="30" xfId="0" applyFont="1" applyBorder="1" applyAlignment="1">
      <alignment horizontal="left" vertical="top" wrapText="1"/>
    </xf>
    <xf numFmtId="0" fontId="73" fillId="0" borderId="3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5"/>
  <sheetViews>
    <sheetView tabSelected="1" zoomScale="90" zoomScaleNormal="90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57421875" style="22" customWidth="1"/>
    <col min="2" max="2" width="5.57421875" style="22" customWidth="1"/>
    <col min="3" max="7" width="2.28125" style="22" customWidth="1"/>
    <col min="8" max="8" width="2.8515625" style="22" customWidth="1"/>
    <col min="9" max="9" width="2.28125" style="22" customWidth="1"/>
    <col min="10" max="10" width="2.8515625" style="22" customWidth="1"/>
    <col min="11" max="11" width="2.57421875" style="22" customWidth="1"/>
    <col min="12" max="12" width="3.57421875" style="22" customWidth="1"/>
    <col min="13" max="14" width="2.28125" style="22" customWidth="1"/>
    <col min="15" max="15" width="2.00390625" style="22" customWidth="1"/>
    <col min="16" max="16" width="2.28125" style="22" customWidth="1"/>
    <col min="17" max="17" width="2.57421875" style="22" customWidth="1"/>
    <col min="18" max="18" width="2.28125" style="22" customWidth="1"/>
    <col min="19" max="20" width="2.28125" style="24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28125" style="22" customWidth="1"/>
    <col min="39" max="39" width="2.28125" style="23" customWidth="1"/>
    <col min="40" max="47" width="2.28125" style="22" customWidth="1"/>
    <col min="48" max="48" width="0.71875" style="22" customWidth="1"/>
    <col min="49" max="50" width="2.28125" style="22" customWidth="1"/>
    <col min="51" max="51" width="2.7109375" style="22" customWidth="1"/>
    <col min="52" max="52" width="2.28125" style="22" customWidth="1"/>
    <col min="53" max="53" width="21.57421875" style="22" hidden="1" customWidth="1"/>
    <col min="54" max="54" width="20.7109375" style="22" hidden="1" customWidth="1"/>
    <col min="55" max="55" width="21.421875" style="22" hidden="1" customWidth="1"/>
    <col min="56" max="56" width="28.00390625" style="22" hidden="1" customWidth="1"/>
    <col min="57" max="57" width="30.140625" style="22" hidden="1" customWidth="1"/>
    <col min="58" max="58" width="25.28125" style="22" hidden="1" customWidth="1"/>
    <col min="59" max="59" width="26.140625" style="22" hidden="1" customWidth="1"/>
    <col min="60" max="60" width="1.8515625" style="22" hidden="1" customWidth="1"/>
    <col min="61" max="61" width="2.28125" style="22" customWidth="1"/>
    <col min="62" max="16384" width="2.28125" style="22" customWidth="1"/>
  </cols>
  <sheetData>
    <row r="1" spans="1:59" ht="25.5" customHeight="1">
      <c r="A1" s="81" t="s">
        <v>178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201" t="s">
        <v>82</v>
      </c>
      <c r="BB1" s="202" t="s">
        <v>190</v>
      </c>
      <c r="BC1" s="203" t="s">
        <v>83</v>
      </c>
      <c r="BD1" s="203" t="s">
        <v>84</v>
      </c>
      <c r="BE1" s="203" t="s">
        <v>191</v>
      </c>
      <c r="BF1" s="203" t="s">
        <v>85</v>
      </c>
      <c r="BG1" s="204" t="s">
        <v>86</v>
      </c>
    </row>
    <row r="2" spans="1:60" ht="347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205" t="s">
        <v>87</v>
      </c>
      <c r="BB2" s="206" t="s">
        <v>190</v>
      </c>
      <c r="BC2" s="207" t="s">
        <v>83</v>
      </c>
      <c r="BD2" s="207" t="s">
        <v>88</v>
      </c>
      <c r="BE2" s="207" t="s">
        <v>192</v>
      </c>
      <c r="BF2" s="207" t="s">
        <v>89</v>
      </c>
      <c r="BG2" s="208" t="s">
        <v>86</v>
      </c>
      <c r="BH2" s="58"/>
    </row>
    <row r="3" spans="1:60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209" t="s">
        <v>90</v>
      </c>
      <c r="BB3" s="210" t="s">
        <v>190</v>
      </c>
      <c r="BC3" s="211" t="s">
        <v>83</v>
      </c>
      <c r="BD3" s="211" t="s">
        <v>91</v>
      </c>
      <c r="BE3" s="211" t="s">
        <v>193</v>
      </c>
      <c r="BF3" s="211" t="s">
        <v>92</v>
      </c>
      <c r="BG3" s="212" t="s">
        <v>86</v>
      </c>
      <c r="BH3" s="59"/>
    </row>
    <row r="4" spans="1:60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205" t="s">
        <v>93</v>
      </c>
      <c r="BB4" s="207" t="s">
        <v>194</v>
      </c>
      <c r="BC4" s="207" t="s">
        <v>94</v>
      </c>
      <c r="BD4" s="207" t="s">
        <v>95</v>
      </c>
      <c r="BE4" s="207" t="s">
        <v>195</v>
      </c>
      <c r="BF4" s="207" t="s">
        <v>96</v>
      </c>
      <c r="BG4" s="208" t="s">
        <v>97</v>
      </c>
      <c r="BH4" s="58"/>
    </row>
    <row r="5" spans="1:60" s="30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85" t="s">
        <v>53</v>
      </c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3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209" t="s">
        <v>98</v>
      </c>
      <c r="BB5" s="211" t="s">
        <v>194</v>
      </c>
      <c r="BC5" s="211" t="s">
        <v>94</v>
      </c>
      <c r="BD5" s="211" t="s">
        <v>99</v>
      </c>
      <c r="BE5" s="211" t="s">
        <v>196</v>
      </c>
      <c r="BF5" s="211" t="s">
        <v>100</v>
      </c>
      <c r="BG5" s="212" t="s">
        <v>97</v>
      </c>
      <c r="BH5" s="59"/>
    </row>
    <row r="6" spans="1:60" s="30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88" t="s">
        <v>82</v>
      </c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205" t="s">
        <v>101</v>
      </c>
      <c r="BB6" s="207" t="s">
        <v>194</v>
      </c>
      <c r="BC6" s="207" t="s">
        <v>94</v>
      </c>
      <c r="BD6" s="207" t="s">
        <v>102</v>
      </c>
      <c r="BE6" s="207" t="s">
        <v>197</v>
      </c>
      <c r="BF6" s="207" t="s">
        <v>103</v>
      </c>
      <c r="BG6" s="208" t="s">
        <v>97</v>
      </c>
      <c r="BH6" s="58"/>
    </row>
    <row r="7" spans="1:60" s="30" customFormat="1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4" t="s">
        <v>48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209" t="s">
        <v>104</v>
      </c>
      <c r="BB7" s="211" t="s">
        <v>194</v>
      </c>
      <c r="BC7" s="211" t="s">
        <v>94</v>
      </c>
      <c r="BD7" s="211" t="s">
        <v>105</v>
      </c>
      <c r="BE7" s="211" t="s">
        <v>198</v>
      </c>
      <c r="BF7" s="211" t="s">
        <v>106</v>
      </c>
      <c r="BG7" s="212" t="s">
        <v>107</v>
      </c>
      <c r="BH7" s="59"/>
    </row>
    <row r="8" spans="1:60" s="30" customFormat="1" ht="21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 t="s">
        <v>44</v>
      </c>
      <c r="O8" s="56"/>
      <c r="P8" s="56"/>
      <c r="Q8" s="56"/>
      <c r="R8" s="56"/>
      <c r="S8" s="5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205" t="s">
        <v>108</v>
      </c>
      <c r="BB8" s="207" t="s">
        <v>194</v>
      </c>
      <c r="BC8" s="207" t="s">
        <v>94</v>
      </c>
      <c r="BD8" s="207" t="s">
        <v>109</v>
      </c>
      <c r="BE8" s="207" t="s">
        <v>199</v>
      </c>
      <c r="BF8" s="207" t="s">
        <v>110</v>
      </c>
      <c r="BG8" s="208" t="s">
        <v>107</v>
      </c>
      <c r="BH8" s="58"/>
    </row>
    <row r="9" spans="1:60" s="30" customFormat="1" ht="30" customHeight="1">
      <c r="A9" s="3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209" t="s">
        <v>111</v>
      </c>
      <c r="BB9" s="211" t="s">
        <v>200</v>
      </c>
      <c r="BC9" s="211" t="s">
        <v>112</v>
      </c>
      <c r="BD9" s="211" t="s">
        <v>113</v>
      </c>
      <c r="BE9" s="211" t="s">
        <v>201</v>
      </c>
      <c r="BF9" s="211" t="s">
        <v>202</v>
      </c>
      <c r="BG9" s="212" t="s">
        <v>114</v>
      </c>
      <c r="BH9" s="59"/>
    </row>
    <row r="10" spans="1:60" s="30" customFormat="1" ht="12.75" customHeight="1">
      <c r="A10" s="36"/>
      <c r="B10" s="86" t="s">
        <v>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205" t="s">
        <v>115</v>
      </c>
      <c r="BB10" s="207" t="s">
        <v>200</v>
      </c>
      <c r="BC10" s="207" t="s">
        <v>112</v>
      </c>
      <c r="BD10" s="207" t="s">
        <v>116</v>
      </c>
      <c r="BE10" s="207" t="s">
        <v>203</v>
      </c>
      <c r="BF10" s="207" t="s">
        <v>204</v>
      </c>
      <c r="BG10" s="208" t="s">
        <v>114</v>
      </c>
      <c r="BH10" s="58"/>
    </row>
    <row r="11" spans="1:60" s="30" customFormat="1" ht="38.25" customHeight="1">
      <c r="A11" s="36"/>
      <c r="B11" s="84" t="s">
        <v>181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209" t="s">
        <v>117</v>
      </c>
      <c r="BB11" s="211" t="s">
        <v>200</v>
      </c>
      <c r="BC11" s="211" t="s">
        <v>112</v>
      </c>
      <c r="BD11" s="211" t="s">
        <v>118</v>
      </c>
      <c r="BE11" s="211" t="s">
        <v>205</v>
      </c>
      <c r="BF11" s="211" t="s">
        <v>119</v>
      </c>
      <c r="BG11" s="212" t="s">
        <v>114</v>
      </c>
      <c r="BH11" s="59"/>
    </row>
    <row r="12" spans="1:60" s="30" customFormat="1" ht="18.75" customHeight="1">
      <c r="A12" s="36"/>
      <c r="B12" s="70" t="s">
        <v>177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66" t="s">
        <v>175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205" t="s">
        <v>120</v>
      </c>
      <c r="BB12" s="207" t="s">
        <v>200</v>
      </c>
      <c r="BC12" s="207" t="s">
        <v>112</v>
      </c>
      <c r="BD12" s="207" t="s">
        <v>121</v>
      </c>
      <c r="BE12" s="207" t="s">
        <v>206</v>
      </c>
      <c r="BF12" s="207" t="s">
        <v>122</v>
      </c>
      <c r="BG12" s="208" t="s">
        <v>123</v>
      </c>
      <c r="BH12" s="58"/>
    </row>
    <row r="13" spans="1:60" s="30" customFormat="1" ht="24" customHeight="1">
      <c r="A13" s="36"/>
      <c r="B13" s="67" t="s">
        <v>182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72" t="s">
        <v>6</v>
      </c>
      <c r="AA13" s="72"/>
      <c r="AB13" s="94"/>
      <c r="AC13" s="94"/>
      <c r="AD13" s="94"/>
      <c r="AE13" s="94"/>
      <c r="AF13" s="94"/>
      <c r="AG13" s="94"/>
      <c r="AH13" s="94"/>
      <c r="AI13" s="94"/>
      <c r="AJ13" s="94"/>
      <c r="AK13" s="37"/>
      <c r="AL13" s="37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209" t="s">
        <v>124</v>
      </c>
      <c r="BB13" s="211" t="s">
        <v>200</v>
      </c>
      <c r="BC13" s="211" t="s">
        <v>200</v>
      </c>
      <c r="BD13" s="211" t="s">
        <v>125</v>
      </c>
      <c r="BE13" s="211" t="s">
        <v>207</v>
      </c>
      <c r="BF13" s="211" t="s">
        <v>126</v>
      </c>
      <c r="BG13" s="213" t="s">
        <v>123</v>
      </c>
      <c r="BH13" s="59"/>
    </row>
    <row r="14" spans="1:60" s="30" customFormat="1" ht="21" customHeight="1">
      <c r="A14" s="36"/>
      <c r="B14" s="84" t="s">
        <v>173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205" t="s">
        <v>127</v>
      </c>
      <c r="BB14" s="207" t="s">
        <v>208</v>
      </c>
      <c r="BC14" s="207" t="s">
        <v>128</v>
      </c>
      <c r="BD14" s="207" t="s">
        <v>129</v>
      </c>
      <c r="BE14" s="207" t="s">
        <v>209</v>
      </c>
      <c r="BF14" s="207" t="s">
        <v>130</v>
      </c>
      <c r="BG14" s="208" t="s">
        <v>131</v>
      </c>
      <c r="BH14" s="64"/>
    </row>
    <row r="15" spans="1:60" s="30" customFormat="1" ht="21" customHeight="1">
      <c r="A15" s="36"/>
      <c r="B15" s="72" t="s">
        <v>172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93" t="s">
        <v>185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209" t="s">
        <v>132</v>
      </c>
      <c r="BB15" s="211" t="s">
        <v>208</v>
      </c>
      <c r="BC15" s="211" t="s">
        <v>128</v>
      </c>
      <c r="BD15" s="211" t="s">
        <v>133</v>
      </c>
      <c r="BE15" s="211" t="s">
        <v>210</v>
      </c>
      <c r="BF15" s="211" t="s">
        <v>134</v>
      </c>
      <c r="BG15" s="212" t="s">
        <v>131</v>
      </c>
      <c r="BH15" s="59"/>
    </row>
    <row r="16" spans="1:60" ht="27" customHeight="1">
      <c r="A16" s="38"/>
      <c r="B16" s="83" t="s">
        <v>57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205" t="s">
        <v>135</v>
      </c>
      <c r="BB16" s="207" t="s">
        <v>208</v>
      </c>
      <c r="BC16" s="207" t="s">
        <v>128</v>
      </c>
      <c r="BD16" s="207" t="s">
        <v>136</v>
      </c>
      <c r="BE16" s="207" t="s">
        <v>211</v>
      </c>
      <c r="BF16" s="207" t="s">
        <v>137</v>
      </c>
      <c r="BG16" s="208" t="s">
        <v>131</v>
      </c>
      <c r="BH16" s="58"/>
    </row>
    <row r="17" spans="1:60" s="30" customFormat="1" ht="21" customHeight="1">
      <c r="A17" s="36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209" t="s">
        <v>49</v>
      </c>
      <c r="BB17" s="211" t="s">
        <v>212</v>
      </c>
      <c r="BC17" s="211" t="s">
        <v>138</v>
      </c>
      <c r="BD17" s="211" t="s">
        <v>139</v>
      </c>
      <c r="BE17" s="211" t="s">
        <v>213</v>
      </c>
      <c r="BF17" s="211" t="s">
        <v>140</v>
      </c>
      <c r="BG17" s="212" t="s">
        <v>22</v>
      </c>
      <c r="BH17" s="59"/>
    </row>
    <row r="18" spans="1:60" ht="23.25" customHeight="1">
      <c r="A18" s="38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205" t="s">
        <v>141</v>
      </c>
      <c r="BB18" s="207" t="s">
        <v>212</v>
      </c>
      <c r="BC18" s="207" t="s">
        <v>138</v>
      </c>
      <c r="BD18" s="207" t="s">
        <v>142</v>
      </c>
      <c r="BE18" s="207" t="s">
        <v>214</v>
      </c>
      <c r="BF18" s="207" t="s">
        <v>143</v>
      </c>
      <c r="BG18" s="208" t="s">
        <v>22</v>
      </c>
      <c r="BH18" s="58"/>
    </row>
    <row r="19" spans="1:60" s="30" customFormat="1" ht="14.25" customHeight="1">
      <c r="A19" s="36"/>
      <c r="B19" s="73" t="s">
        <v>50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9" t="s">
        <v>144</v>
      </c>
      <c r="BB19" s="211" t="s">
        <v>212</v>
      </c>
      <c r="BC19" s="211" t="s">
        <v>138</v>
      </c>
      <c r="BD19" s="211" t="s">
        <v>215</v>
      </c>
      <c r="BE19" s="211" t="s">
        <v>216</v>
      </c>
      <c r="BF19" s="211" t="s">
        <v>217</v>
      </c>
      <c r="BG19" s="212" t="s">
        <v>22</v>
      </c>
      <c r="BH19" s="59"/>
    </row>
    <row r="20" spans="1:60" s="30" customFormat="1" ht="18" customHeight="1">
      <c r="A20" s="36"/>
      <c r="B20" s="77" t="s">
        <v>52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37"/>
      <c r="AL20" s="37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205" t="s">
        <v>145</v>
      </c>
      <c r="BB20" s="207" t="s">
        <v>218</v>
      </c>
      <c r="BC20" s="207" t="s">
        <v>146</v>
      </c>
      <c r="BD20" s="207" t="s">
        <v>147</v>
      </c>
      <c r="BE20" s="207" t="s">
        <v>219</v>
      </c>
      <c r="BF20" s="207" t="s">
        <v>148</v>
      </c>
      <c r="BG20" s="208" t="s">
        <v>22</v>
      </c>
      <c r="BH20" s="58"/>
    </row>
    <row r="21" spans="1:60" ht="19.5" customHeight="1">
      <c r="A21" s="3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209" t="s">
        <v>149</v>
      </c>
      <c r="BB21" s="211" t="s">
        <v>218</v>
      </c>
      <c r="BC21" s="211" t="s">
        <v>146</v>
      </c>
      <c r="BD21" s="211" t="s">
        <v>150</v>
      </c>
      <c r="BE21" s="211" t="s">
        <v>220</v>
      </c>
      <c r="BF21" s="211" t="s">
        <v>151</v>
      </c>
      <c r="BG21" s="212" t="s">
        <v>22</v>
      </c>
      <c r="BH21" s="59"/>
    </row>
    <row r="22" spans="1:60" s="30" customFormat="1" ht="21.75" customHeight="1">
      <c r="A22" s="36"/>
      <c r="B22" s="77" t="s">
        <v>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05" t="s">
        <v>221</v>
      </c>
      <c r="BB22" s="207" t="s">
        <v>218</v>
      </c>
      <c r="BC22" s="207" t="s">
        <v>146</v>
      </c>
      <c r="BD22" s="207" t="s">
        <v>187</v>
      </c>
      <c r="BE22" s="207" t="s">
        <v>222</v>
      </c>
      <c r="BF22" s="207" t="s">
        <v>188</v>
      </c>
      <c r="BG22" s="208" t="s">
        <v>22</v>
      </c>
      <c r="BH22" s="58"/>
    </row>
    <row r="23" spans="1:60" ht="24.75" customHeight="1">
      <c r="A23" s="3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09" t="s">
        <v>189</v>
      </c>
      <c r="BB23" s="211" t="s">
        <v>218</v>
      </c>
      <c r="BC23" s="207" t="s">
        <v>146</v>
      </c>
      <c r="BD23" s="211" t="s">
        <v>223</v>
      </c>
      <c r="BE23" s="211" t="s">
        <v>224</v>
      </c>
      <c r="BF23" s="211" t="s">
        <v>225</v>
      </c>
      <c r="BG23" s="212" t="s">
        <v>22</v>
      </c>
      <c r="BH23" s="59"/>
    </row>
    <row r="24" spans="1:60" s="30" customFormat="1" ht="12" customHeight="1">
      <c r="A24" s="36"/>
      <c r="B24" s="73" t="s">
        <v>186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205" t="s">
        <v>152</v>
      </c>
      <c r="BB24" s="214" t="s">
        <v>226</v>
      </c>
      <c r="BC24" s="207" t="s">
        <v>153</v>
      </c>
      <c r="BD24" s="207" t="s">
        <v>154</v>
      </c>
      <c r="BE24" s="207" t="s">
        <v>227</v>
      </c>
      <c r="BF24" s="207" t="s">
        <v>155</v>
      </c>
      <c r="BG24" s="208" t="s">
        <v>156</v>
      </c>
      <c r="BH24" s="59"/>
    </row>
    <row r="25" spans="1:60" s="30" customFormat="1" ht="19.5" customHeight="1">
      <c r="A25" s="36"/>
      <c r="B25" s="91" t="s">
        <v>45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209" t="s">
        <v>157</v>
      </c>
      <c r="BB25" s="211" t="s">
        <v>228</v>
      </c>
      <c r="BC25" s="211" t="s">
        <v>153</v>
      </c>
      <c r="BD25" s="211" t="s">
        <v>158</v>
      </c>
      <c r="BE25" s="211" t="s">
        <v>229</v>
      </c>
      <c r="BF25" s="211" t="s">
        <v>159</v>
      </c>
      <c r="BG25" s="212" t="s">
        <v>156</v>
      </c>
      <c r="BH25" s="58"/>
    </row>
    <row r="26" spans="1:60" s="30" customFormat="1" ht="9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205" t="s">
        <v>160</v>
      </c>
      <c r="BB26" s="207" t="s">
        <v>228</v>
      </c>
      <c r="BC26" s="207" t="s">
        <v>153</v>
      </c>
      <c r="BD26" s="207" t="s">
        <v>161</v>
      </c>
      <c r="BE26" s="207" t="s">
        <v>230</v>
      </c>
      <c r="BF26" s="207" t="s">
        <v>162</v>
      </c>
      <c r="BG26" s="208" t="s">
        <v>156</v>
      </c>
      <c r="BH26" s="59"/>
    </row>
    <row r="27" spans="1:60" s="30" customFormat="1" ht="9" customHeight="1">
      <c r="A27" s="36"/>
      <c r="B27" s="45"/>
      <c r="C27" s="45"/>
      <c r="D27" s="45"/>
      <c r="E27" s="45"/>
      <c r="F27" s="45"/>
      <c r="G27" s="4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209" t="s">
        <v>163</v>
      </c>
      <c r="BB27" s="211" t="s">
        <v>164</v>
      </c>
      <c r="BC27" s="211" t="s">
        <v>165</v>
      </c>
      <c r="BD27" s="211" t="s">
        <v>166</v>
      </c>
      <c r="BE27" s="211" t="s">
        <v>231</v>
      </c>
      <c r="BF27" s="211" t="s">
        <v>167</v>
      </c>
      <c r="BG27" s="212" t="s">
        <v>168</v>
      </c>
      <c r="BH27" s="58"/>
    </row>
    <row r="28" spans="1:60" s="30" customFormat="1" ht="19.5" customHeight="1" thickBot="1">
      <c r="A28" s="36"/>
      <c r="B28" s="70" t="s">
        <v>46</v>
      </c>
      <c r="C28" s="70"/>
      <c r="D28" s="70"/>
      <c r="E28" s="70"/>
      <c r="F28" s="70"/>
      <c r="G28" s="70"/>
      <c r="H28" s="70"/>
      <c r="I28" s="90"/>
      <c r="J28" s="90"/>
      <c r="K28" s="90"/>
      <c r="L28" s="90"/>
      <c r="M28" s="90"/>
      <c r="N28" s="90"/>
      <c r="O28" s="90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215" t="s">
        <v>169</v>
      </c>
      <c r="BB28" s="216" t="s">
        <v>164</v>
      </c>
      <c r="BC28" s="216" t="s">
        <v>165</v>
      </c>
      <c r="BD28" s="216" t="s">
        <v>170</v>
      </c>
      <c r="BE28" s="216" t="s">
        <v>232</v>
      </c>
      <c r="BF28" s="216" t="s">
        <v>171</v>
      </c>
      <c r="BG28" s="217" t="s">
        <v>168</v>
      </c>
      <c r="BH28" s="59"/>
    </row>
    <row r="29" spans="1:53" s="30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48" t="s">
        <v>10</v>
      </c>
      <c r="K29" s="36"/>
      <c r="L29" s="36"/>
      <c r="M29" s="36"/>
      <c r="N29" s="36"/>
      <c r="O29" s="36"/>
      <c r="P29" s="36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52" t="s">
        <v>174</v>
      </c>
    </row>
    <row r="30" spans="1:53" s="30" customFormat="1" ht="28.5" customHeight="1">
      <c r="A30" s="36"/>
      <c r="B30" s="70" t="s">
        <v>47</v>
      </c>
      <c r="C30" s="70"/>
      <c r="D30" s="70"/>
      <c r="E30" s="70"/>
      <c r="F30" s="70"/>
      <c r="G30" s="70"/>
      <c r="H30" s="70"/>
      <c r="I30" s="92"/>
      <c r="J30" s="92"/>
      <c r="K30" s="92"/>
      <c r="L30" s="92"/>
      <c r="M30" s="92"/>
      <c r="N30" s="92"/>
      <c r="O30" s="92"/>
      <c r="P30" s="92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53" t="s">
        <v>175</v>
      </c>
    </row>
    <row r="31" spans="1:59" s="30" customFormat="1" ht="12.75" customHeight="1">
      <c r="A31" s="36"/>
      <c r="B31" s="36"/>
      <c r="C31" s="36"/>
      <c r="D31" s="36"/>
      <c r="E31" s="36"/>
      <c r="F31" s="36"/>
      <c r="G31" s="36"/>
      <c r="H31" s="36"/>
      <c r="I31" s="49"/>
      <c r="J31" s="48" t="s">
        <v>10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53" t="s">
        <v>176</v>
      </c>
      <c r="BB31" s="41"/>
      <c r="BC31" s="41"/>
      <c r="BD31" s="41"/>
      <c r="BE31" s="41"/>
      <c r="BF31" s="41"/>
      <c r="BG31" s="41"/>
    </row>
    <row r="32" spans="1:59" s="30" customFormat="1" ht="1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53"/>
      <c r="BB32" s="46"/>
      <c r="BC32" s="46"/>
      <c r="BD32" s="46"/>
      <c r="BE32" s="46"/>
      <c r="BF32" s="46"/>
      <c r="BG32" s="46"/>
    </row>
    <row r="33" spans="1:59" s="30" customFormat="1" ht="6.75" customHeight="1">
      <c r="A33" s="4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53"/>
      <c r="BB33" s="51"/>
      <c r="BC33" s="51"/>
      <c r="BD33" s="51"/>
      <c r="BE33" s="51"/>
      <c r="BF33" s="51"/>
      <c r="BG33" s="51"/>
    </row>
    <row r="34" spans="1:52" s="30" customFormat="1" ht="11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242" s="30" customFormat="1" ht="16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75" t="s">
        <v>61</v>
      </c>
      <c r="Q35" s="75"/>
      <c r="R35" s="75"/>
      <c r="S35" s="75"/>
      <c r="T35" s="75"/>
      <c r="U35" s="75"/>
      <c r="V35" s="75"/>
      <c r="W35" s="75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</row>
    <row r="36" spans="1:52" s="30" customFormat="1" ht="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7" t="s">
        <v>62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5" s="30" customFormat="1" ht="15">
      <c r="A37" s="13"/>
      <c r="B37" s="13"/>
      <c r="C37" s="13"/>
      <c r="D37" s="13"/>
      <c r="E37" s="13"/>
      <c r="F37" s="96" t="s">
        <v>63</v>
      </c>
      <c r="G37" s="96"/>
      <c r="H37" s="96"/>
      <c r="I37" s="96"/>
      <c r="J37" s="96"/>
      <c r="K37" s="96"/>
      <c r="L37" s="78">
        <f>AB13</f>
        <v>0</v>
      </c>
      <c r="M37" s="78"/>
      <c r="N37" s="78"/>
      <c r="O37" s="78"/>
      <c r="P37" s="78"/>
      <c r="Q37" s="13" t="s">
        <v>19</v>
      </c>
      <c r="R37" s="79">
        <f>Q13</f>
        <v>0</v>
      </c>
      <c r="S37" s="80"/>
      <c r="T37" s="80"/>
      <c r="U37" s="80"/>
      <c r="V37" s="80"/>
      <c r="W37" s="80"/>
      <c r="X37" s="80"/>
      <c r="Y37" s="80"/>
      <c r="Z37" s="80"/>
      <c r="AA37" s="80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50"/>
      <c r="BB37" s="50"/>
      <c r="BC37" s="50"/>
    </row>
    <row r="38" spans="1:52" s="30" customFormat="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s="30" customFormat="1" ht="29.25" customHeight="1">
      <c r="A39" s="98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3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s="30" customFormat="1" ht="28.5" customHeight="1">
      <c r="A40" s="95" t="str">
        <f>VLOOKUP($W$6,$BA$1:$BG$28,4,0)</f>
        <v>начальника Брестского областного управления Госпромнадзора Калишука Игоря Геннадьевича, 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13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s="30" customFormat="1" ht="15">
      <c r="A41" s="95" t="s">
        <v>59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 t="str">
        <f>VLOOKUP($W$6,$BA$1:$BG$28,5,0)</f>
        <v>20.03.2024 г. № 43-03/2024</v>
      </c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8" t="s">
        <v>60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13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9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s="30" customFormat="1" ht="9" customHeight="1">
      <c r="A43" s="100" t="s">
        <v>28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44"/>
      <c r="AM43" s="13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s="30" customFormat="1" ht="15">
      <c r="A44" s="98" t="s">
        <v>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13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20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0" customFormat="1" ht="9.75" customHeight="1">
      <c r="A46" s="100" t="s">
        <v>29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43"/>
      <c r="AM46" s="13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s="30" customFormat="1" ht="13.5" customHeight="1">
      <c r="A47" s="101" t="s">
        <v>26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3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s="30" customFormat="1" ht="9" customHeight="1">
      <c r="A48" s="103" t="s">
        <v>30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3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s="30" customFormat="1" ht="26.25" customHeight="1">
      <c r="A49" s="104" t="s">
        <v>183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3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s="30" customFormat="1" ht="15" customHeight="1">
      <c r="A50" s="108" t="s">
        <v>184</v>
      </c>
      <c r="B50" s="108"/>
      <c r="C50" s="108"/>
      <c r="D50" s="108"/>
      <c r="E50" s="108"/>
      <c r="F50" s="108"/>
      <c r="G50" s="108"/>
      <c r="H50" s="108"/>
      <c r="I50" s="108"/>
      <c r="J50" s="109" t="str">
        <f>V12</f>
        <v>II типа опасности </v>
      </c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s="30" customFormat="1" ht="16.5" customHeight="1">
      <c r="A51" s="105" t="s">
        <v>64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106"/>
      <c r="M51" s="106"/>
      <c r="N51" s="106"/>
      <c r="O51" s="106"/>
      <c r="P51" s="106"/>
      <c r="Q51" s="106"/>
      <c r="R51" s="106"/>
      <c r="S51" s="96" t="s">
        <v>19</v>
      </c>
      <c r="T51" s="96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3"/>
      <c r="AJ51" s="13"/>
      <c r="AK51" s="13"/>
      <c r="AL51" s="13"/>
      <c r="AM51" s="13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s="30" customFormat="1" ht="14.25" customHeight="1">
      <c r="A52" s="110" t="s">
        <v>65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 t="str">
        <f>SUBSTITUTE(PROPER(INDEX(n_4,MID(TEXT(AJ121,n0),1,1)+1)&amp;INDEX(n0x,MID(TEXT(AJ121,n0),2,1)+1,MID(TEXT(AJ121,n0),3,1)+1)&amp;IF(-MID(TEXT(AJ121,n0),1,3),"миллиард"&amp;VLOOKUP(MID(TEXT(AJ121,n0),3,1)*AND(MID(TEXT(AJ121,n0),2,1)-1),мил,2),"")&amp;INDEX(n_4,MID(TEXT(AJ121,n0),4,1)+1)&amp;INDEX(n0x,MID(TEXT(AJ121,n0),5,1)+1,MID(TEXT(AJ121,n0),6,1)+1)&amp;IF(-MID(TEXT(AJ121,n0),4,3),"миллион"&amp;VLOOKUP(MID(TEXT(AJ121,n0),6,1)*AND(MID(TEXT(AJ121,n0),5,1)-1),мил,2),"")&amp;INDEX(n_4,MID(TEXT(AJ121,n0),7,1)+1)&amp;INDEX(n1x,MID(TEXT(AJ121,n0),8,1)+1,MID(TEXT(AJ121,n0),9,1)+1)&amp;IF(-MID(TEXT(AJ121,n0),7,3),VLOOKUP(MID(TEXT(AJ121,n0),9,1)*AND(MID(TEXT(AJ121,n0),8,1)-1),тыс,2),"")&amp;INDEX(n_4,MID(TEXT(AJ121,n0),10,1)+1)&amp;INDEX(n0x,MID(TEXT(AJ121,n0),11,1)+1,MID(TEXT(AJ121,n0),12,1)+1)),"z"," ")&amp;IF(TRUNC(TEXT(AJ121,n0)),"","Ноль ")&amp;"рубл"&amp;VLOOKUP(MOD(MAX(MOD(MID(TEXT(AJ121,n0),11,2)-11,100),9),10),{0,"ь ";1,"я ";4,"ей "},2)&amp;RIGHT(TEXT(AJ121,n0),2)&amp;" копе"&amp;VLOOKUP(MOD(MAX(MOD(RIGHT(TEXT(AJ121,n0),2)-11,100),9),10),{0,"йка";1,"йки";4,"ек"},2)</f>
        <v>Двадцать три рубля 04 копейки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3"/>
      <c r="AM52" s="13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s="30" customFormat="1" ht="17.25" customHeight="1">
      <c r="A53" s="110" t="s">
        <v>66</v>
      </c>
      <c r="B53" s="110"/>
      <c r="C53" s="110"/>
      <c r="D53" s="110"/>
      <c r="E53" s="110"/>
      <c r="F53" s="110"/>
      <c r="G53" s="110"/>
      <c r="H53" s="110"/>
      <c r="I53" s="110"/>
      <c r="J53" s="21"/>
      <c r="K53" s="112" t="str">
        <f>SUBSTITUTE(PROPER(INDEX(n_4,MID(TEXT(AG121,n0),1,1)+1)&amp;INDEX(n0x,MID(TEXT(AG121,n0),2,1)+1,MID(TEXT(AG121,n0),3,1)+1)&amp;IF(-MID(TEXT(AG121,n0),1,3),"миллиард"&amp;VLOOKUP(MID(TEXT(AG121,n0),3,1)*AND(MID(TEXT(AG121,n0),2,1)-1),мил,2),"")&amp;INDEX(n_4,MID(TEXT(AG121,n0),4,1)+1)&amp;INDEX(n0x,MID(TEXT(AG121,n0),5,1)+1,MID(TEXT(AG121,n0),6,1)+1)&amp;IF(-MID(TEXT(AG121,n0),4,3),"миллион"&amp;VLOOKUP(MID(TEXT(AG121,n0),6,1)*AND(MID(TEXT(AG121,n0),5,1)-1),мил,2),"")&amp;INDEX(n_4,MID(TEXT(AG121,n0),7,1)+1)&amp;INDEX(n1x,MID(TEXT(AG121,n0),8,1)+1,MID(TEXT(AG121,n0),9,1)+1)&amp;IF(-MID(TEXT(AG121,n0),7,3),VLOOKUP(MID(TEXT(AG121,n0),9,1)*AND(MID(TEXT(AG121,n0),8,1)-1),тыс,2),"")&amp;INDEX(n_4,MID(TEXT(AG121,n0),10,1)+1)&amp;INDEX(n0x,MID(TEXT(AG121,n0),11,1)+1,MID(TEXT(AG121,n0),12,1)+1)),"z"," ")&amp;IF(TRUNC(TEXT(AG121,n0)),"","Ноль ")&amp;"рубл"&amp;VLOOKUP(MOD(MAX(MOD(MID(TEXT(AG121,n0),11,2)-11,100),9),10),{0,"ь ";1,"я ";4,"ей "},2)&amp;RIGHT(TEXT(AG121,n0),2)&amp;" копе"&amp;VLOOKUP(MOD(MAX(MOD(RIGHT(TEXT(AG121,n0),2)-11,100),9),10),{0,"йка";1,"йки";4,"ек"},2)</f>
        <v>Три рубля 84 копейки</v>
      </c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3"/>
      <c r="AM53" s="13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s="30" customFormat="1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s="30" customFormat="1" ht="15">
      <c r="A55" s="113" t="s">
        <v>67</v>
      </c>
      <c r="B55" s="114"/>
      <c r="C55" s="115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8"/>
      <c r="AA55" s="113" t="s">
        <v>68</v>
      </c>
      <c r="AB55" s="114"/>
      <c r="AC55" s="114"/>
      <c r="AD55" s="114"/>
      <c r="AE55" s="114"/>
      <c r="AF55" s="115"/>
      <c r="AG55" s="113" t="s">
        <v>69</v>
      </c>
      <c r="AH55" s="114"/>
      <c r="AI55" s="114"/>
      <c r="AJ55" s="114"/>
      <c r="AK55" s="114"/>
      <c r="AL55" s="115"/>
      <c r="AM55" s="13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s="30" customFormat="1" ht="15.75">
      <c r="A56" s="119">
        <v>1</v>
      </c>
      <c r="B56" s="120"/>
      <c r="C56" s="121"/>
      <c r="D56" s="122" t="s">
        <v>70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4"/>
      <c r="AA56" s="125" t="s">
        <v>71</v>
      </c>
      <c r="AB56" s="126"/>
      <c r="AC56" s="126"/>
      <c r="AD56" s="126"/>
      <c r="AE56" s="126"/>
      <c r="AF56" s="127"/>
      <c r="AG56" s="128">
        <v>19.2</v>
      </c>
      <c r="AH56" s="129"/>
      <c r="AI56" s="129"/>
      <c r="AJ56" s="129"/>
      <c r="AK56" s="129"/>
      <c r="AL56" s="130"/>
      <c r="AM56" s="13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s="30" customFormat="1" ht="15.75">
      <c r="A57" s="119">
        <v>2</v>
      </c>
      <c r="B57" s="120"/>
      <c r="C57" s="121"/>
      <c r="D57" s="131" t="s">
        <v>72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4"/>
      <c r="AA57" s="125" t="s">
        <v>73</v>
      </c>
      <c r="AB57" s="126"/>
      <c r="AC57" s="126"/>
      <c r="AD57" s="126"/>
      <c r="AE57" s="126"/>
      <c r="AF57" s="127"/>
      <c r="AG57" s="132">
        <v>1</v>
      </c>
      <c r="AH57" s="133"/>
      <c r="AI57" s="133"/>
      <c r="AJ57" s="133"/>
      <c r="AK57" s="133"/>
      <c r="AL57" s="134"/>
      <c r="AM57" s="13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30" customFormat="1" ht="17.25" customHeight="1">
      <c r="A58" s="119">
        <v>3</v>
      </c>
      <c r="B58" s="120"/>
      <c r="C58" s="121"/>
      <c r="D58" s="122" t="s">
        <v>74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4"/>
      <c r="AA58" s="135" t="s">
        <v>71</v>
      </c>
      <c r="AB58" s="136"/>
      <c r="AC58" s="136"/>
      <c r="AD58" s="136"/>
      <c r="AE58" s="136"/>
      <c r="AF58" s="137"/>
      <c r="AG58" s="138">
        <f>AG56*AG57</f>
        <v>19.2</v>
      </c>
      <c r="AH58" s="139"/>
      <c r="AI58" s="139"/>
      <c r="AJ58" s="139"/>
      <c r="AK58" s="139"/>
      <c r="AL58" s="140"/>
      <c r="AM58" s="13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30" customFormat="1" ht="15.75">
      <c r="A59" s="119">
        <v>4</v>
      </c>
      <c r="B59" s="120"/>
      <c r="C59" s="121"/>
      <c r="D59" s="122" t="s">
        <v>75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4"/>
      <c r="AA59" s="125" t="s">
        <v>71</v>
      </c>
      <c r="AB59" s="126"/>
      <c r="AC59" s="126"/>
      <c r="AD59" s="126"/>
      <c r="AE59" s="126"/>
      <c r="AF59" s="127"/>
      <c r="AG59" s="125">
        <f>ROUND(AG58*0.2,2)</f>
        <v>3.84</v>
      </c>
      <c r="AH59" s="126"/>
      <c r="AI59" s="126"/>
      <c r="AJ59" s="126"/>
      <c r="AK59" s="126"/>
      <c r="AL59" s="127"/>
      <c r="AM59" s="13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30" customFormat="1" ht="19.5" customHeight="1">
      <c r="A60" s="119">
        <v>5</v>
      </c>
      <c r="B60" s="120"/>
      <c r="C60" s="121"/>
      <c r="D60" s="131" t="s">
        <v>76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4"/>
      <c r="AA60" s="125" t="s">
        <v>71</v>
      </c>
      <c r="AB60" s="126"/>
      <c r="AC60" s="126"/>
      <c r="AD60" s="126"/>
      <c r="AE60" s="126"/>
      <c r="AF60" s="127"/>
      <c r="AG60" s="128">
        <f>SUM(AG58:AL59)</f>
        <v>23.04</v>
      </c>
      <c r="AH60" s="126"/>
      <c r="AI60" s="126"/>
      <c r="AJ60" s="126"/>
      <c r="AK60" s="126"/>
      <c r="AL60" s="127"/>
      <c r="AM60" s="13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30" customFormat="1" ht="22.5" customHeight="1">
      <c r="A61" s="141" t="s">
        <v>77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3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47" customFormat="1" ht="21.75" customHeight="1">
      <c r="A62" s="60"/>
      <c r="B62" s="60"/>
      <c r="C62" s="60"/>
      <c r="D62" s="60"/>
      <c r="E62" s="60"/>
      <c r="F62" s="61" t="s">
        <v>0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2"/>
      <c r="T62" s="62"/>
      <c r="U62" s="60"/>
      <c r="V62" s="60"/>
      <c r="W62" s="60"/>
      <c r="X62" s="60"/>
      <c r="Y62" s="61" t="s">
        <v>1</v>
      </c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s="30" customFormat="1" ht="25.5" customHeight="1">
      <c r="A63" s="69" t="str">
        <f>VLOOKUP($W$6,$BA$1:$BG$28,6,0)</f>
        <v>Начальник Брестского областного 
управления Госпромнадзора
___________________________ И.Г.Калишук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14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30" customFormat="1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14"/>
      <c r="V64" s="14"/>
      <c r="W64" s="14"/>
      <c r="X64" s="14"/>
      <c r="Y64" s="14"/>
      <c r="Z64" s="14"/>
      <c r="AA64" s="29" t="s">
        <v>43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30" customFormat="1" ht="27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14"/>
      <c r="V65" s="143"/>
      <c r="W65" s="143"/>
      <c r="X65" s="143"/>
      <c r="Y65" s="143"/>
      <c r="Z65" s="143"/>
      <c r="AA65" s="143"/>
      <c r="AB65" s="143"/>
      <c r="AC65" s="143"/>
      <c r="AD65" s="144"/>
      <c r="AE65" s="144"/>
      <c r="AF65" s="144"/>
      <c r="AG65" s="144"/>
      <c r="AH65" s="144"/>
      <c r="AI65" s="144"/>
      <c r="AJ65" s="144"/>
      <c r="AK65" s="144"/>
      <c r="AL65" s="144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30" customFormat="1" ht="1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14"/>
      <c r="V66" s="14" t="s">
        <v>10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28" t="s">
        <v>24</v>
      </c>
      <c r="AH66" s="14"/>
      <c r="AI66" s="14"/>
      <c r="AJ66" s="14"/>
      <c r="AK66" s="14"/>
      <c r="AL66" s="14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30" customFormat="1" ht="15" customHeight="1">
      <c r="A67" s="14"/>
      <c r="B67" s="14"/>
      <c r="C67" s="14"/>
      <c r="D67" s="14"/>
      <c r="E67" s="14" t="s">
        <v>11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AA67" s="14"/>
      <c r="AB67" s="14" t="s">
        <v>11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30" customFormat="1" ht="10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0" customFormat="1" ht="15" customHeight="1">
      <c r="A69" s="105" t="s">
        <v>80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5"/>
      <c r="T69" s="15"/>
      <c r="U69" s="14"/>
      <c r="V69" s="14"/>
      <c r="W69" s="17" t="s">
        <v>21</v>
      </c>
      <c r="X69" s="14"/>
      <c r="Y69" s="14"/>
      <c r="Z69" s="14"/>
      <c r="AA69" s="14"/>
      <c r="AB69" s="14"/>
      <c r="AC69" s="14"/>
      <c r="AD69" s="14"/>
      <c r="AE69" s="14"/>
      <c r="AF69" s="176"/>
      <c r="AG69" s="176"/>
      <c r="AH69" s="176"/>
      <c r="AI69" s="176"/>
      <c r="AJ69" s="176"/>
      <c r="AK69" s="176"/>
      <c r="AL69" s="176"/>
      <c r="AM69" s="1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s="30" customFormat="1" ht="24" customHeight="1">
      <c r="A70" s="146" t="str">
        <f>VLOOKUP($W$6,$BA$1:$BG$28,3,0)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"/>
      <c r="W70" s="14"/>
      <c r="X70" s="14"/>
      <c r="Y70" s="14"/>
      <c r="Z70" s="14"/>
      <c r="AA70" s="14"/>
      <c r="AB70" s="14"/>
      <c r="AC70" s="14"/>
      <c r="AD70" s="14"/>
      <c r="AE70" s="17" t="s">
        <v>6</v>
      </c>
      <c r="AF70" s="177"/>
      <c r="AG70" s="177"/>
      <c r="AH70" s="177"/>
      <c r="AI70" s="177"/>
      <c r="AJ70" s="177"/>
      <c r="AK70" s="177"/>
      <c r="AL70" s="34" t="s">
        <v>5</v>
      </c>
      <c r="AM70" s="13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30" customFormat="1" ht="15" customHeigh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30" customFormat="1" ht="1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3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30" customFormat="1" ht="1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3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30" customFormat="1" ht="1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"/>
      <c r="W74" s="33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3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30" customFormat="1" ht="1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3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30" customFormat="1" ht="51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3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30" customFormat="1" ht="1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3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s="30" customFormat="1" ht="22.5" customHeight="1">
      <c r="A78" s="178" t="s">
        <v>1</v>
      </c>
      <c r="B78" s="178"/>
      <c r="C78" s="178"/>
      <c r="D78" s="178"/>
      <c r="E78" s="178"/>
      <c r="F78" s="178"/>
      <c r="G78" s="178"/>
      <c r="H78" s="14"/>
      <c r="I78" s="150">
        <f>A42</f>
        <v>0</v>
      </c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3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30" customFormat="1" ht="20.25" customHeight="1">
      <c r="A79" s="17" t="s">
        <v>17</v>
      </c>
      <c r="B79" s="14"/>
      <c r="C79" s="14"/>
      <c r="D79" s="14"/>
      <c r="E79" s="14"/>
      <c r="F79" s="14"/>
      <c r="G79" s="14"/>
      <c r="H79" s="14"/>
      <c r="I79" s="179">
        <f>B21</f>
        <v>0</v>
      </c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3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2:52" s="30" customFormat="1" ht="23.25" customHeight="1">
      <c r="B80" s="14"/>
      <c r="C80" s="14"/>
      <c r="D80" s="14"/>
      <c r="E80" s="14"/>
      <c r="F80" s="14"/>
      <c r="G80" s="14"/>
      <c r="H80" s="14"/>
      <c r="I80" s="150">
        <f>B23</f>
        <v>0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3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30" customFormat="1" ht="15" customHeight="1">
      <c r="A81" s="180" t="s">
        <v>32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25"/>
      <c r="T81" s="25"/>
      <c r="U81" s="181">
        <f>AB13</f>
        <v>0</v>
      </c>
      <c r="V81" s="181"/>
      <c r="W81" s="181"/>
      <c r="X81" s="181"/>
      <c r="Y81" s="181"/>
      <c r="Z81" s="181"/>
      <c r="AA81" s="14" t="s">
        <v>81</v>
      </c>
      <c r="AB81" s="182">
        <f>Q13</f>
        <v>0</v>
      </c>
      <c r="AC81" s="183"/>
      <c r="AD81" s="183"/>
      <c r="AE81" s="183"/>
      <c r="AF81" s="183"/>
      <c r="AG81" s="183"/>
      <c r="AH81" s="183"/>
      <c r="AI81" s="16"/>
      <c r="AJ81" s="16"/>
      <c r="AK81" s="16"/>
      <c r="AM81" s="13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s="30" customFormat="1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3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0" customFormat="1" ht="56.25" customHeight="1">
      <c r="A83" s="113" t="s">
        <v>67</v>
      </c>
      <c r="B83" s="114"/>
      <c r="C83" s="115"/>
      <c r="D83" s="116" t="s">
        <v>7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8"/>
      <c r="X83" s="162" t="s">
        <v>78</v>
      </c>
      <c r="Y83" s="163"/>
      <c r="Z83" s="164"/>
      <c r="AA83" s="162" t="s">
        <v>79</v>
      </c>
      <c r="AB83" s="163"/>
      <c r="AC83" s="164"/>
      <c r="AD83" s="162" t="s">
        <v>37</v>
      </c>
      <c r="AE83" s="163"/>
      <c r="AF83" s="164"/>
      <c r="AG83" s="162" t="s">
        <v>38</v>
      </c>
      <c r="AH83" s="163"/>
      <c r="AI83" s="164"/>
      <c r="AJ83" s="162" t="s">
        <v>39</v>
      </c>
      <c r="AK83" s="163"/>
      <c r="AL83" s="164"/>
      <c r="AM83" s="13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30" customFormat="1" ht="43.5" customHeight="1">
      <c r="A84" s="193">
        <v>1</v>
      </c>
      <c r="B84" s="194"/>
      <c r="C84" s="195"/>
      <c r="D84" s="158" t="s">
        <v>180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60"/>
      <c r="X84" s="199">
        <f>AG57</f>
        <v>1</v>
      </c>
      <c r="Y84" s="200"/>
      <c r="Z84" s="200"/>
      <c r="AA84" s="184">
        <f>AA119</f>
        <v>19.2</v>
      </c>
      <c r="AB84" s="184"/>
      <c r="AC84" s="184"/>
      <c r="AD84" s="199">
        <f>AD119</f>
        <v>19.2</v>
      </c>
      <c r="AE84" s="199"/>
      <c r="AF84" s="199"/>
      <c r="AG84" s="199">
        <f>AG119</f>
        <v>3.84</v>
      </c>
      <c r="AH84" s="199"/>
      <c r="AI84" s="199"/>
      <c r="AJ84" s="199">
        <f>AJ119</f>
        <v>23.04</v>
      </c>
      <c r="AK84" s="199"/>
      <c r="AL84" s="199"/>
      <c r="AM84" s="13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30" customFormat="1" ht="18" customHeight="1">
      <c r="A85" s="196"/>
      <c r="B85" s="197"/>
      <c r="C85" s="198"/>
      <c r="D85" s="189" t="str">
        <f>V12</f>
        <v>II типа опасности 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1"/>
      <c r="X85" s="200"/>
      <c r="Y85" s="200"/>
      <c r="Z85" s="200"/>
      <c r="AA85" s="184"/>
      <c r="AB85" s="184"/>
      <c r="AC85" s="184"/>
      <c r="AD85" s="199"/>
      <c r="AE85" s="199"/>
      <c r="AF85" s="199"/>
      <c r="AG85" s="199"/>
      <c r="AH85" s="199"/>
      <c r="AI85" s="199"/>
      <c r="AJ85" s="199"/>
      <c r="AK85" s="199"/>
      <c r="AL85" s="199"/>
      <c r="AM85" s="13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30" customFormat="1" ht="23.25" customHeight="1" thickBo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4"/>
      <c r="U86" s="14"/>
      <c r="V86" s="17"/>
      <c r="W86" s="14"/>
      <c r="X86" s="19" t="s">
        <v>8</v>
      </c>
      <c r="Y86" s="14"/>
      <c r="Z86" s="14"/>
      <c r="AA86" s="27"/>
      <c r="AB86" s="27"/>
      <c r="AC86" s="27"/>
      <c r="AD86" s="171">
        <f>SUMIF(AD84:AF84,"&gt;0",AD84:AF84)</f>
        <v>19.2</v>
      </c>
      <c r="AE86" s="171"/>
      <c r="AF86" s="171"/>
      <c r="AG86" s="171">
        <f>SUMIF(AG84:AI84,"&gt;0",AG84:AI84)</f>
        <v>3.84</v>
      </c>
      <c r="AH86" s="171"/>
      <c r="AI86" s="171"/>
      <c r="AJ86" s="172">
        <f>SUMIF(AJ84:AL84,"&gt;0",AJ84:AL84)</f>
        <v>23.04</v>
      </c>
      <c r="AK86" s="173"/>
      <c r="AL86" s="174"/>
      <c r="AM86" s="13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30" customFormat="1" ht="4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s="30" customFormat="1" ht="15" customHeight="1">
      <c r="A88" s="152" t="s">
        <v>9</v>
      </c>
      <c r="B88" s="152"/>
      <c r="C88" s="152"/>
      <c r="D88" s="152"/>
      <c r="E88" s="152"/>
      <c r="F88" s="152"/>
      <c r="G88" s="152"/>
      <c r="H88" s="175" t="str">
        <f>SUBSTITUTE(PROPER(INDEX(n_4,MID(TEXT(AJ86,n0),1,1)+1)&amp;INDEX(n0x,MID(TEXT(AJ86,n0),2,1)+1,MID(TEXT(AJ86,n0),3,1)+1)&amp;IF(-MID(TEXT(AJ86,n0),1,3),"миллиард"&amp;VLOOKUP(MID(TEXT(AJ86,n0),3,1)*AND(MID(TEXT(AJ86,n0),2,1)-1),мил,2),"")&amp;INDEX(n_4,MID(TEXT(AJ86,n0),4,1)+1)&amp;INDEX(n0x,MID(TEXT(AJ86,n0),5,1)+1,MID(TEXT(AJ86,n0),6,1)+1)&amp;IF(-MID(TEXT(AJ86,n0),4,3),"миллион"&amp;VLOOKUP(MID(TEXT(AJ86,n0),6,1)*AND(MID(TEXT(AJ86,n0),5,1)-1),мил,2),"")&amp;INDEX(n_4,MID(TEXT(AJ86,n0),7,1)+1)&amp;INDEX(n1x,MID(TEXT(AJ86,n0),8,1)+1,MID(TEXT(AJ86,n0),9,1)+1)&amp;IF(-MID(TEXT(AJ86,n0),7,3),VLOOKUP(MID(TEXT(AJ86,n0),9,1)*AND(MID(TEXT(AJ86,n0),8,1)-1),тыс,2),"")&amp;INDEX(n_4,MID(TEXT(AJ86,n0),10,1)+1)&amp;INDEX(n0x,MID(TEXT(AJ86,n0),11,1)+1,MID(TEXT(AJ86,n0),12,1)+1)),"z"," ")&amp;IF(TRUNC(TEXT(AJ86,n0)),"","Ноль ")&amp;"рубл"&amp;VLOOKUP(MOD(MAX(MOD(MID(TEXT(AJ86,n0),11,2)-11,100),9),10),{0,"ь ";1,"я ";4,"ей "},2)&amp;RIGHT(TEXT(AJ86,n0),2)&amp;" копе"&amp;VLOOKUP(MOD(MAX(MOD(RIGHT(TEXT(AJ86,n0),2)-11,100),9),10),{0,"йка";1,"йки";4,"ек"},2)</f>
        <v>Двадцать три рубля 04 копейки</v>
      </c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3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30" customFormat="1" ht="15" customHeight="1">
      <c r="A89" s="152" t="s">
        <v>18</v>
      </c>
      <c r="B89" s="152"/>
      <c r="C89" s="152"/>
      <c r="D89" s="152"/>
      <c r="E89" s="152"/>
      <c r="F89" s="152"/>
      <c r="G89" s="152"/>
      <c r="H89" s="170" t="str">
        <f>SUBSTITUTE(PROPER(INDEX(n_4,MID(TEXT(AG86,n0),1,1)+1)&amp;INDEX(n0x,MID(TEXT(AG86,n0),2,1)+1,MID(TEXT(AG86,n0),3,1)+1)&amp;IF(-MID(TEXT(AG86,n0),1,3),"миллиард"&amp;VLOOKUP(MID(TEXT(AG86,n0),3,1)*AND(MID(TEXT(AG86,n0),2,1)-1),мил,2),"")&amp;INDEX(n_4,MID(TEXT(AG86,n0),4,1)+1)&amp;INDEX(n0x,MID(TEXT(AG86,n0),5,1)+1,MID(TEXT(AG86,n0),6,1)+1)&amp;IF(-MID(TEXT(AG86,n0),4,3),"миллион"&amp;VLOOKUP(MID(TEXT(AG86,n0),6,1)*AND(MID(TEXT(AG86,n0),5,1)-1),мил,2),"")&amp;INDEX(n_4,MID(TEXT(AG86,n0),7,1)+1)&amp;INDEX(n1x,MID(TEXT(AG86,n0),8,1)+1,MID(TEXT(AG86,n0),9,1)+1)&amp;IF(-MID(TEXT(AG86,n0),7,3),VLOOKUP(MID(TEXT(AG86,n0),9,1)*AND(MID(TEXT(AG86,n0),8,1)-1),тыс,2),"")&amp;INDEX(n_4,MID(TEXT(AG86,n0),10,1)+1)&amp;INDEX(n0x,MID(TEXT(AG86,n0),11,1)+1,MID(TEXT(AG86,n0),12,1)+1)),"z"," ")&amp;IF(TRUNC(TEXT(AG86,n0)),"","Ноль ")&amp;"рубл"&amp;VLOOKUP(MOD(MAX(MOD(MID(TEXT(AG86,n0),11,2)-11,100),9),10),{0,"ь ";1,"я ";4,"ей "},2)&amp;RIGHT(TEXT(AG86,n0),2)&amp;" копе"&amp;VLOOKUP(MOD(MAX(MOD(RIGHT(TEXT(AG86,n0),2)-11,100),9),10),{0,"йка";1,"йки";4,"ек"},2)</f>
        <v>Три рубля 84 копейки</v>
      </c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3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30" customFormat="1" ht="4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30" customFormat="1" ht="15" customHeight="1">
      <c r="A91" s="192" t="s">
        <v>34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30" customFormat="1" ht="21" customHeight="1">
      <c r="A92" s="192" t="s">
        <v>20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3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30" customFormat="1" ht="19.5" customHeight="1">
      <c r="A93" s="192" t="s">
        <v>33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3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0" customFormat="1" ht="9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3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30" customFormat="1" ht="75.75" customHeight="1">
      <c r="A95" s="185" t="str">
        <f>VLOOKUP($W$6,$BA$1:$BG$28,6,0)</f>
        <v>Начальник Брестского областного 
управления Госпромнадзора
___________________________ И.Г.Калишук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3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30" customFormat="1" ht="15" customHeight="1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5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8"/>
      <c r="AG96" s="188"/>
      <c r="AH96" s="188"/>
      <c r="AI96" s="188"/>
      <c r="AJ96" s="188"/>
      <c r="AK96" s="188"/>
      <c r="AL96" s="188"/>
      <c r="AM96" s="13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0" customFormat="1" ht="15" customHeight="1">
      <c r="A97" s="13" t="s">
        <v>11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6"/>
      <c r="T97" s="1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30" customFormat="1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6"/>
      <c r="T98" s="1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s="30" customFormat="1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30" customFormat="1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30" customFormat="1" ht="15">
      <c r="A101" s="145" t="s">
        <v>31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"/>
      <c r="R101" s="145" t="s">
        <v>1</v>
      </c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3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30" customFormat="1" ht="15">
      <c r="A102" s="146" t="str">
        <f>VLOOKUP($W$6,$BA$1:$BG$28,3,0)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"/>
      <c r="R102" s="147">
        <f>A42</f>
        <v>0</v>
      </c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3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30" customFormat="1" ht="15.7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3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30" customFormat="1" ht="12.75" customHeigh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"/>
      <c r="R104" s="20" t="s">
        <v>25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s="30" customFormat="1" ht="6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"/>
      <c r="R105" s="148">
        <f>B21</f>
        <v>0</v>
      </c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3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30" customFormat="1" ht="23.2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3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30" customFormat="1" ht="19.5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"/>
      <c r="R107" s="149" t="s">
        <v>27</v>
      </c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3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30" customFormat="1" ht="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"/>
      <c r="R108" s="149">
        <f>B23</f>
        <v>0</v>
      </c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30" customFormat="1" ht="30" customHeigh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30" customFormat="1" ht="1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30" customFormat="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0" customFormat="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1" t="s">
        <v>2</v>
      </c>
      <c r="O112" s="151"/>
      <c r="P112" s="151"/>
      <c r="Q112" s="151"/>
      <c r="R112" s="151"/>
      <c r="S112" s="80">
        <f>AF69</f>
        <v>0</v>
      </c>
      <c r="T112" s="80"/>
      <c r="U112" s="80"/>
      <c r="V112" s="80"/>
      <c r="W112" s="80"/>
      <c r="X112" s="80"/>
      <c r="Y112" s="80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30" customFormat="1" ht="21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7" t="s">
        <v>3</v>
      </c>
      <c r="O113" s="14"/>
      <c r="P113" s="14"/>
      <c r="Q113" s="14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3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30" customFormat="1" ht="15" customHeight="1">
      <c r="A114" s="18"/>
      <c r="B114" s="152" t="s">
        <v>35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3">
        <f>Q13</f>
        <v>0</v>
      </c>
      <c r="M114" s="154"/>
      <c r="N114" s="154"/>
      <c r="O114" s="154"/>
      <c r="P114" s="154"/>
      <c r="Q114" s="154"/>
      <c r="R114" s="154"/>
      <c r="S114" s="154"/>
      <c r="T114" s="154"/>
      <c r="U114" s="14" t="s">
        <v>6</v>
      </c>
      <c r="V114" s="14"/>
      <c r="W114" s="155">
        <f>AB13</f>
        <v>0</v>
      </c>
      <c r="X114" s="155"/>
      <c r="Y114" s="155"/>
      <c r="Z114" s="155"/>
      <c r="AA114" s="155"/>
      <c r="AB114" s="155"/>
      <c r="AC114" s="31" t="e">
        <f>#REF!</f>
        <v>#REF!</v>
      </c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30" customFormat="1" ht="18.75" customHeight="1">
      <c r="A115" s="17" t="s">
        <v>4</v>
      </c>
      <c r="B115" s="156"/>
      <c r="C115" s="156"/>
      <c r="D115" s="17" t="s">
        <v>4</v>
      </c>
      <c r="E115" s="157"/>
      <c r="F115" s="157"/>
      <c r="G115" s="157"/>
      <c r="H115" s="157"/>
      <c r="I115" s="157"/>
      <c r="J115" s="157"/>
      <c r="K115" s="157"/>
      <c r="L115" s="35" t="s">
        <v>5</v>
      </c>
      <c r="M115" s="14"/>
      <c r="N115" s="14"/>
      <c r="O115" s="32"/>
      <c r="P115" s="32"/>
      <c r="Q115" s="32"/>
      <c r="R115" s="32"/>
      <c r="S115" s="32"/>
      <c r="T115" s="32"/>
      <c r="U115" s="14"/>
      <c r="V115" s="14"/>
      <c r="W115" s="26"/>
      <c r="X115" s="26"/>
      <c r="Y115" s="26"/>
      <c r="Z115" s="26"/>
      <c r="AA115" s="26"/>
      <c r="AB115" s="26"/>
      <c r="AC115" s="26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30" customFormat="1" ht="33" customHeight="1">
      <c r="A116" s="161" t="s">
        <v>40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3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30" customFormat="1" ht="9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30" customFormat="1" ht="60.75" customHeight="1">
      <c r="A118" s="113" t="s">
        <v>67</v>
      </c>
      <c r="B118" s="114"/>
      <c r="C118" s="115"/>
      <c r="D118" s="116" t="s">
        <v>7</v>
      </c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8"/>
      <c r="X118" s="162" t="s">
        <v>78</v>
      </c>
      <c r="Y118" s="163"/>
      <c r="Z118" s="164"/>
      <c r="AA118" s="162" t="s">
        <v>79</v>
      </c>
      <c r="AB118" s="163"/>
      <c r="AC118" s="164"/>
      <c r="AD118" s="162" t="s">
        <v>37</v>
      </c>
      <c r="AE118" s="163"/>
      <c r="AF118" s="164"/>
      <c r="AG118" s="162" t="s">
        <v>38</v>
      </c>
      <c r="AH118" s="163"/>
      <c r="AI118" s="164"/>
      <c r="AJ118" s="162" t="s">
        <v>39</v>
      </c>
      <c r="AK118" s="163"/>
      <c r="AL118" s="164"/>
      <c r="AM118" s="13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30" customFormat="1" ht="48" customHeight="1">
      <c r="A119" s="193">
        <v>1</v>
      </c>
      <c r="B119" s="194"/>
      <c r="C119" s="195"/>
      <c r="D119" s="158" t="s">
        <v>179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60"/>
      <c r="X119" s="199">
        <f>AG57</f>
        <v>1</v>
      </c>
      <c r="Y119" s="200"/>
      <c r="Z119" s="200"/>
      <c r="AA119" s="184">
        <f>AG56</f>
        <v>19.2</v>
      </c>
      <c r="AB119" s="184"/>
      <c r="AC119" s="184"/>
      <c r="AD119" s="199">
        <f>X119*AA119</f>
        <v>19.2</v>
      </c>
      <c r="AE119" s="199"/>
      <c r="AF119" s="199"/>
      <c r="AG119" s="199">
        <f>ROUND(AD119*0.2,2)</f>
        <v>3.84</v>
      </c>
      <c r="AH119" s="199"/>
      <c r="AI119" s="199"/>
      <c r="AJ119" s="199">
        <f>AD119+AG119</f>
        <v>23.04</v>
      </c>
      <c r="AK119" s="199"/>
      <c r="AL119" s="199"/>
      <c r="AM119" s="13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30" customFormat="1" ht="16.5" customHeight="1">
      <c r="A120" s="196"/>
      <c r="B120" s="197"/>
      <c r="C120" s="198"/>
      <c r="D120" s="189" t="str">
        <f>V12</f>
        <v>II типа опасности </v>
      </c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1"/>
      <c r="X120" s="200"/>
      <c r="Y120" s="200"/>
      <c r="Z120" s="200"/>
      <c r="AA120" s="184"/>
      <c r="AB120" s="184"/>
      <c r="AC120" s="184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3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30" customFormat="1" ht="15.75" thickBo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4"/>
      <c r="U121" s="14"/>
      <c r="V121" s="14"/>
      <c r="W121" s="14"/>
      <c r="X121" s="19" t="s">
        <v>8</v>
      </c>
      <c r="Y121" s="14"/>
      <c r="Z121" s="14"/>
      <c r="AA121" s="27"/>
      <c r="AB121" s="27"/>
      <c r="AC121" s="27"/>
      <c r="AD121" s="171">
        <f>SUMIF(AD119:AF119,"&gt;0",AD119:AF119)</f>
        <v>19.2</v>
      </c>
      <c r="AE121" s="171"/>
      <c r="AF121" s="171"/>
      <c r="AG121" s="171">
        <f>SUMIF(AG119:AI119,"&gt;0",AG119:AI119)</f>
        <v>3.84</v>
      </c>
      <c r="AH121" s="171"/>
      <c r="AI121" s="171"/>
      <c r="AJ121" s="172">
        <f>SUMIF(AJ119:AL119,"&gt;0",AJ119:AL119)</f>
        <v>23.04</v>
      </c>
      <c r="AK121" s="173"/>
      <c r="AL121" s="174"/>
      <c r="AM121" s="13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30" customFormat="1" ht="15">
      <c r="A122" s="165" t="s">
        <v>41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3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30" customFormat="1" ht="15">
      <c r="A123" s="165" t="s">
        <v>36</v>
      </c>
      <c r="B123" s="165"/>
      <c r="C123" s="165"/>
      <c r="D123" s="165"/>
      <c r="E123" s="165"/>
      <c r="F123" s="165"/>
      <c r="G123" s="165"/>
      <c r="H123" s="175" t="str">
        <f>SUBSTITUTE(PROPER(INDEX(n_4,MID(TEXT(AJ121,n0),1,1)+1)&amp;INDEX(n0x,MID(TEXT(AJ121,n0),2,1)+1,MID(TEXT(AJ121,n0),3,1)+1)&amp;IF(-MID(TEXT(AJ121,n0),1,3),"миллиард"&amp;VLOOKUP(MID(TEXT(AJ121,n0),3,1)*AND(MID(TEXT(AJ121,n0),2,1)-1),мил,2),"")&amp;INDEX(n_4,MID(TEXT(AJ121,n0),4,1)+1)&amp;INDEX(n0x,MID(TEXT(AJ121,n0),5,1)+1,MID(TEXT(AJ121,n0),6,1)+1)&amp;IF(-MID(TEXT(AJ121,n0),4,3),"миллион"&amp;VLOOKUP(MID(TEXT(AJ121,n0),6,1)*AND(MID(TEXT(AJ121,n0),5,1)-1),мил,2),"")&amp;INDEX(n_4,MID(TEXT(AJ121,n0),7,1)+1)&amp;INDEX(n1x,MID(TEXT(AJ121,n0),8,1)+1,MID(TEXT(AJ121,n0),9,1)+1)&amp;IF(-MID(TEXT(AJ121,n0),7,3),VLOOKUP(MID(TEXT(AJ121,n0),9,1)*AND(MID(TEXT(AJ121,n0),8,1)-1),тыс,2),"")&amp;INDEX(n_4,MID(TEXT(AJ121,n0),10,1)+1)&amp;INDEX(n0x,MID(TEXT(AJ121,n0),11,1)+1,MID(TEXT(AJ121,n0),12,1)+1)),"z"," ")&amp;IF(TRUNC(TEXT(AJ121,n0)),"","Ноль ")&amp;"рубл"&amp;VLOOKUP(MOD(MAX(MOD(MID(TEXT(AJ121,n0),11,2)-11,100),9),10),{0,"ь ";1,"я ";4,"ей "},2)&amp;RIGHT(TEXT(AJ121,n0),2)&amp;" копе"&amp;VLOOKUP(MOD(MAX(MOD(RIGHT(TEXT(AJ121,n0),2)-11,100),9),10),{0,"йка";1,"йки";4,"ек"},2)</f>
        <v>Двадцать три рубля 04 копейки</v>
      </c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3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30" customFormat="1" ht="15" customHeight="1">
      <c r="A124" s="14" t="s">
        <v>18</v>
      </c>
      <c r="B124" s="14"/>
      <c r="C124" s="14"/>
      <c r="D124" s="14"/>
      <c r="E124" s="14"/>
      <c r="F124" s="14"/>
      <c r="G124" s="14"/>
      <c r="H124" s="170" t="str">
        <f>SUBSTITUTE(PROPER(INDEX(n_4,MID(TEXT(AG121,n0),1,1)+1)&amp;INDEX(n0x,MID(TEXT(AG121,n0),2,1)+1,MID(TEXT(AG121,n0),3,1)+1)&amp;IF(-MID(TEXT(AG121,n0),1,3),"миллиард"&amp;VLOOKUP(MID(TEXT(AG121,n0),3,1)*AND(MID(TEXT(AG121,n0),2,1)-1),мил,2),"")&amp;INDEX(n_4,MID(TEXT(AG121,n0),4,1)+1)&amp;INDEX(n0x,MID(TEXT(AG121,n0),5,1)+1,MID(TEXT(AG121,n0),6,1)+1)&amp;IF(-MID(TEXT(AG121,n0),4,3),"миллион"&amp;VLOOKUP(MID(TEXT(AG121,n0),6,1)*AND(MID(TEXT(AG121,n0),5,1)-1),мил,2),"")&amp;INDEX(n_4,MID(TEXT(AG121,n0),7,1)+1)&amp;INDEX(n1x,MID(TEXT(AG121,n0),8,1)+1,MID(TEXT(AG121,n0),9,1)+1)&amp;IF(-MID(TEXT(AG121,n0),7,3),VLOOKUP(MID(TEXT(AG121,n0),9,1)*AND(MID(TEXT(AG121,n0),8,1)-1),тыс,2),"")&amp;INDEX(n_4,MID(TEXT(AG121,n0),10,1)+1)&amp;INDEX(n0x,MID(TEXT(AG121,n0),11,1)+1,MID(TEXT(AG121,n0),12,1)+1)),"z"," ")&amp;IF(TRUNC(TEXT(AG121,n0)),"","Ноль ")&amp;"рубл"&amp;VLOOKUP(MOD(MAX(MOD(MID(TEXT(AG121,n0),11,2)-11,100),9),10),{0,"ь ";1,"я ";4,"ей "},2)&amp;RIGHT(TEXT(AG121,n0),2)&amp;" копе"&amp;VLOOKUP(MOD(MAX(MOD(RIGHT(TEXT(AG121,n0),2)-11,100),9),10),{0,"йка";1,"йки";4,"ек"},2)</f>
        <v>Три рубля 84 копейки</v>
      </c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3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30" customFormat="1" ht="15">
      <c r="A125" s="165" t="s">
        <v>55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3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30" customFormat="1" ht="15">
      <c r="A126" s="165" t="s">
        <v>42</v>
      </c>
      <c r="B126" s="165"/>
      <c r="C126" s="165"/>
      <c r="D126" s="165"/>
      <c r="E126" s="165"/>
      <c r="F126" s="165"/>
      <c r="G126" s="165"/>
      <c r="H126" s="165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30" customFormat="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5"/>
      <c r="T127" s="1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3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30" customFormat="1" ht="4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5"/>
      <c r="T128" s="1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3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30" customFormat="1" ht="15">
      <c r="A129" s="14"/>
      <c r="B129" s="14"/>
      <c r="C129" s="14"/>
      <c r="D129" s="14"/>
      <c r="E129" s="14"/>
      <c r="F129" s="17" t="s">
        <v>0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T129" s="15"/>
      <c r="U129" s="14"/>
      <c r="V129" s="14"/>
      <c r="W129" s="14"/>
      <c r="X129" s="14"/>
      <c r="Y129" s="17" t="s">
        <v>1</v>
      </c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30" customFormat="1" ht="15">
      <c r="A130" s="69" t="str">
        <f>VLOOKUP($W$6,$BA$1:$BG$28,6,0)</f>
        <v>Начальник Брестского областного 
управления Госпромнадзора
___________________________ И.Г.Калишук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15"/>
      <c r="U130" s="14"/>
      <c r="V130" s="167">
        <f>V63</f>
        <v>0</v>
      </c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3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30" customFormat="1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15"/>
      <c r="U131" s="14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3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30" customFormat="1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15"/>
      <c r="U132" s="14"/>
      <c r="V132" s="14"/>
      <c r="W132" s="14"/>
      <c r="X132" s="14"/>
      <c r="Y132" s="14"/>
      <c r="Z132" s="14"/>
      <c r="AA132" s="29" t="s">
        <v>43</v>
      </c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30" customFormat="1" ht="27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15"/>
      <c r="U133" s="14"/>
      <c r="V133" s="143"/>
      <c r="W133" s="143"/>
      <c r="X133" s="143"/>
      <c r="Y133" s="143"/>
      <c r="Z133" s="143"/>
      <c r="AA133" s="143"/>
      <c r="AB133" s="143"/>
      <c r="AC133" s="143"/>
      <c r="AD133" s="169">
        <f>AD65</f>
        <v>0</v>
      </c>
      <c r="AE133" s="169"/>
      <c r="AF133" s="169"/>
      <c r="AG133" s="169"/>
      <c r="AH133" s="169"/>
      <c r="AI133" s="169"/>
      <c r="AJ133" s="169"/>
      <c r="AK133" s="169"/>
      <c r="AL133" s="169"/>
      <c r="AM133" s="13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30" customFormat="1" ht="16.5" customHeight="1">
      <c r="A134" s="15"/>
      <c r="B134" s="15"/>
      <c r="C134" s="15"/>
      <c r="D134" s="15"/>
      <c r="E134" s="15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T134" s="15"/>
      <c r="U134" s="14"/>
      <c r="V134" s="14" t="s">
        <v>10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28" t="s">
        <v>24</v>
      </c>
      <c r="AH134" s="14"/>
      <c r="AI134" s="14"/>
      <c r="AJ134" s="14"/>
      <c r="AK134" s="14"/>
      <c r="AL134" s="14"/>
      <c r="AM134" s="13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30" customFormat="1" ht="21" customHeight="1">
      <c r="A135" s="14"/>
      <c r="B135" s="14"/>
      <c r="C135" s="14"/>
      <c r="D135" s="14"/>
      <c r="E135" s="57" t="s">
        <v>11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65"/>
      <c r="T135" s="65"/>
      <c r="U135" s="57"/>
      <c r="V135" s="57"/>
      <c r="W135" s="57"/>
      <c r="X135" s="57"/>
      <c r="Y135" s="57"/>
      <c r="Z135" s="63"/>
      <c r="AA135" s="57"/>
      <c r="AB135" s="57" t="s">
        <v>11</v>
      </c>
      <c r="AC135" s="57"/>
      <c r="AD135" s="57"/>
      <c r="AE135" s="14"/>
      <c r="AF135" s="14"/>
      <c r="AG135" s="14"/>
      <c r="AH135" s="14"/>
      <c r="AI135" s="14"/>
      <c r="AJ135" s="14"/>
      <c r="AK135" s="14"/>
      <c r="AL135" s="14"/>
      <c r="AM135" s="13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40:52" s="30" customFormat="1" ht="26.25" customHeight="1"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40:52" s="30" customFormat="1" ht="26.25" customHeight="1"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40:52" s="30" customFormat="1" ht="26.25" customHeight="1"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40:52" s="30" customFormat="1" ht="26.25" customHeight="1"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40:52" s="30" customFormat="1" ht="26.25" customHeight="1"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40:52" s="30" customFormat="1" ht="8.25" customHeight="1"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40:52" s="30" customFormat="1" ht="15"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40:52" s="30" customFormat="1" ht="15"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40:52" s="30" customFormat="1" ht="24" customHeight="1"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40:52" s="30" customFormat="1" ht="31.5" customHeight="1"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40:52" s="30" customFormat="1" ht="15"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40:52" s="30" customFormat="1" ht="15"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40:52" s="30" customFormat="1" ht="64.5" customHeight="1"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40:52" s="30" customFormat="1" ht="55.5" customHeight="1"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40:52" s="30" customFormat="1" ht="15"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46:52" s="30" customFormat="1" ht="3" customHeight="1">
      <c r="AT151" s="36"/>
      <c r="AU151" s="36"/>
      <c r="AV151" s="36"/>
      <c r="AW151" s="36"/>
      <c r="AX151" s="36"/>
      <c r="AY151" s="36"/>
      <c r="AZ151" s="36"/>
    </row>
    <row r="152" spans="46:52" s="30" customFormat="1" ht="15">
      <c r="AT152" s="36"/>
      <c r="AU152" s="36"/>
      <c r="AV152" s="36"/>
      <c r="AW152" s="36"/>
      <c r="AX152" s="36"/>
      <c r="AY152" s="36"/>
      <c r="AZ152" s="36"/>
    </row>
    <row r="153" spans="46:52" s="30" customFormat="1" ht="15">
      <c r="AT153" s="36"/>
      <c r="AU153" s="36"/>
      <c r="AV153" s="36"/>
      <c r="AW153" s="36"/>
      <c r="AX153" s="36"/>
      <c r="AY153" s="36"/>
      <c r="AZ153" s="36"/>
    </row>
    <row r="154" spans="50:52" s="30" customFormat="1" ht="6" customHeight="1">
      <c r="AX154" s="36"/>
      <c r="AY154" s="36"/>
      <c r="AZ154" s="36"/>
    </row>
    <row r="155" spans="50:52" s="30" customFormat="1" ht="15">
      <c r="AX155" s="36"/>
      <c r="AY155" s="36"/>
      <c r="AZ155" s="36"/>
    </row>
    <row r="156" s="30" customFormat="1" ht="15"/>
    <row r="157" s="30" customFormat="1" ht="15"/>
    <row r="158" s="30" customFormat="1" ht="15"/>
    <row r="159" s="30" customFormat="1" ht="74.25" customHeight="1"/>
    <row r="160" s="30" customFormat="1" ht="8.25" customHeight="1"/>
    <row r="161" s="30" customFormat="1" ht="15"/>
    <row r="162" s="30" customFormat="1" ht="15"/>
  </sheetData>
  <sheetProtection password="CE2C" sheet="1" formatCells="0" formatColumns="0" formatRows="0" selectLockedCells="1"/>
  <mergeCells count="175">
    <mergeCell ref="AD84:AF85"/>
    <mergeCell ref="AG84:AI85"/>
    <mergeCell ref="AJ84:AL85"/>
    <mergeCell ref="D85:W85"/>
    <mergeCell ref="A119:C120"/>
    <mergeCell ref="X119:Z120"/>
    <mergeCell ref="AA119:AC120"/>
    <mergeCell ref="AD119:AF120"/>
    <mergeCell ref="AG119:AI120"/>
    <mergeCell ref="AJ119:AL120"/>
    <mergeCell ref="D120:W120"/>
    <mergeCell ref="A91:AM91"/>
    <mergeCell ref="A92:AL92"/>
    <mergeCell ref="A93:AL93"/>
    <mergeCell ref="H89:AL89"/>
    <mergeCell ref="AG83:AI83"/>
    <mergeCell ref="AJ83:AL83"/>
    <mergeCell ref="D84:W84"/>
    <mergeCell ref="A84:C85"/>
    <mergeCell ref="X84:Z85"/>
    <mergeCell ref="AA84:AC85"/>
    <mergeCell ref="A95:S95"/>
    <mergeCell ref="A96:S96"/>
    <mergeCell ref="U96:AE96"/>
    <mergeCell ref="AF96:AL96"/>
    <mergeCell ref="AD86:AF86"/>
    <mergeCell ref="AG86:AI86"/>
    <mergeCell ref="AJ86:AL86"/>
    <mergeCell ref="A88:G88"/>
    <mergeCell ref="H88:AL88"/>
    <mergeCell ref="A89:G89"/>
    <mergeCell ref="I79:AL79"/>
    <mergeCell ref="I80:AL80"/>
    <mergeCell ref="A81:R81"/>
    <mergeCell ref="U81:Z81"/>
    <mergeCell ref="AB81:AH81"/>
    <mergeCell ref="A83:C83"/>
    <mergeCell ref="D83:W83"/>
    <mergeCell ref="X83:Z83"/>
    <mergeCell ref="AA83:AC83"/>
    <mergeCell ref="AD83:AF83"/>
    <mergeCell ref="A69:R69"/>
    <mergeCell ref="AF69:AL69"/>
    <mergeCell ref="A70:U76"/>
    <mergeCell ref="AF70:AK70"/>
    <mergeCell ref="A78:G78"/>
    <mergeCell ref="H124:AL124"/>
    <mergeCell ref="AD121:AF121"/>
    <mergeCell ref="AG121:AI121"/>
    <mergeCell ref="AJ121:AL121"/>
    <mergeCell ref="A122:AL122"/>
    <mergeCell ref="A125:AL125"/>
    <mergeCell ref="A123:G123"/>
    <mergeCell ref="H123:AL123"/>
    <mergeCell ref="A126:H126"/>
    <mergeCell ref="I126:AL126"/>
    <mergeCell ref="A130:S133"/>
    <mergeCell ref="V130:AL131"/>
    <mergeCell ref="V133:AC133"/>
    <mergeCell ref="AD133:AL133"/>
    <mergeCell ref="D119:W119"/>
    <mergeCell ref="A116:AL116"/>
    <mergeCell ref="A118:C118"/>
    <mergeCell ref="D118:W118"/>
    <mergeCell ref="X118:Z118"/>
    <mergeCell ref="AA118:AC118"/>
    <mergeCell ref="AD118:AF118"/>
    <mergeCell ref="AG118:AI118"/>
    <mergeCell ref="AJ118:AL118"/>
    <mergeCell ref="N112:R112"/>
    <mergeCell ref="S112:Y112"/>
    <mergeCell ref="B114:K114"/>
    <mergeCell ref="L114:T114"/>
    <mergeCell ref="W114:AB114"/>
    <mergeCell ref="B115:C115"/>
    <mergeCell ref="E115:K115"/>
    <mergeCell ref="V65:AC65"/>
    <mergeCell ref="AD65:AL65"/>
    <mergeCell ref="A101:P101"/>
    <mergeCell ref="R101:AL101"/>
    <mergeCell ref="A102:P110"/>
    <mergeCell ref="R102:AL103"/>
    <mergeCell ref="R105:AL106"/>
    <mergeCell ref="R107:AL107"/>
    <mergeCell ref="R108:AM111"/>
    <mergeCell ref="I78:AL78"/>
    <mergeCell ref="A60:C60"/>
    <mergeCell ref="D60:Z60"/>
    <mergeCell ref="AA60:AF60"/>
    <mergeCell ref="AG60:AL60"/>
    <mergeCell ref="A61:AL61"/>
    <mergeCell ref="V63:AL63"/>
    <mergeCell ref="D58:Z58"/>
    <mergeCell ref="AA58:AF58"/>
    <mergeCell ref="AG58:AL58"/>
    <mergeCell ref="A59:C59"/>
    <mergeCell ref="D59:Z59"/>
    <mergeCell ref="AA59:AF59"/>
    <mergeCell ref="AG59:AL59"/>
    <mergeCell ref="A58:C58"/>
    <mergeCell ref="A56:C56"/>
    <mergeCell ref="D56:Z56"/>
    <mergeCell ref="AA56:AF56"/>
    <mergeCell ref="AG56:AL56"/>
    <mergeCell ref="A57:C57"/>
    <mergeCell ref="D57:Z57"/>
    <mergeCell ref="AA57:AF57"/>
    <mergeCell ref="AG57:AL57"/>
    <mergeCell ref="A52:L52"/>
    <mergeCell ref="M52:AK52"/>
    <mergeCell ref="A53:I53"/>
    <mergeCell ref="K53:AK53"/>
    <mergeCell ref="A55:C55"/>
    <mergeCell ref="D55:Z55"/>
    <mergeCell ref="AA55:AF55"/>
    <mergeCell ref="AG55:AL55"/>
    <mergeCell ref="A48:AL48"/>
    <mergeCell ref="A49:AL49"/>
    <mergeCell ref="A51:J51"/>
    <mergeCell ref="K51:R51"/>
    <mergeCell ref="S51:T51"/>
    <mergeCell ref="U51:AH51"/>
    <mergeCell ref="A50:I50"/>
    <mergeCell ref="J50:T50"/>
    <mergeCell ref="A42:AL42"/>
    <mergeCell ref="A43:AK43"/>
    <mergeCell ref="A44:AL44"/>
    <mergeCell ref="A45:AL45"/>
    <mergeCell ref="A46:AK46"/>
    <mergeCell ref="A47:K47"/>
    <mergeCell ref="L47:AL47"/>
    <mergeCell ref="A40:AL40"/>
    <mergeCell ref="F37:K37"/>
    <mergeCell ref="M36:Y36"/>
    <mergeCell ref="A41:O41"/>
    <mergeCell ref="P41:Z41"/>
    <mergeCell ref="AA41:AL41"/>
    <mergeCell ref="A39:AL39"/>
    <mergeCell ref="W6:AL6"/>
    <mergeCell ref="Q30:AL30"/>
    <mergeCell ref="Q28:AL28"/>
    <mergeCell ref="B11:AL11"/>
    <mergeCell ref="I28:P28"/>
    <mergeCell ref="B25:AJ25"/>
    <mergeCell ref="I30:P30"/>
    <mergeCell ref="U15:AL15"/>
    <mergeCell ref="Z13:AA13"/>
    <mergeCell ref="AB13:AJ13"/>
    <mergeCell ref="A1:AM2"/>
    <mergeCell ref="B16:AL16"/>
    <mergeCell ref="B14:AL14"/>
    <mergeCell ref="B28:H28"/>
    <mergeCell ref="B22:AL22"/>
    <mergeCell ref="B21:AL21"/>
    <mergeCell ref="W5:AK5"/>
    <mergeCell ref="B10:AL10"/>
    <mergeCell ref="B9:AL9"/>
    <mergeCell ref="B18:AL18"/>
    <mergeCell ref="B20:AJ20"/>
    <mergeCell ref="B19:AL19"/>
    <mergeCell ref="L37:P37"/>
    <mergeCell ref="R37:AA37"/>
    <mergeCell ref="V12:AJ12"/>
    <mergeCell ref="B13:P13"/>
    <mergeCell ref="Q13:Y13"/>
    <mergeCell ref="A63:T66"/>
    <mergeCell ref="B12:U12"/>
    <mergeCell ref="B15:T15"/>
    <mergeCell ref="B30:H30"/>
    <mergeCell ref="B24:AL24"/>
    <mergeCell ref="B23:AL23"/>
    <mergeCell ref="P35:W35"/>
  </mergeCells>
  <dataValidations count="2">
    <dataValidation type="list" allowBlank="1" showInputMessage="1" showErrorMessage="1" sqref="W6:AL6">
      <formula1>$BA$1:$BA$28</formula1>
    </dataValidation>
    <dataValidation type="list" allowBlank="1" showInputMessage="1" showErrorMessage="1" sqref="V12">
      <formula1>$BA$29:$BA$31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7" r:id="rId3"/>
  <rowBreaks count="3" manualBreakCount="3">
    <brk id="33" max="38" man="1"/>
    <brk id="67" max="38" man="1"/>
    <brk id="97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685130.94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восемьдесят пять тысяч сто тридцать рублей 94 копейки</v>
      </c>
    </row>
    <row r="19" spans="2:3" ht="12.75">
      <c r="B19" s="7">
        <f ca="1">ROUND((RAND()*10000000),2)</f>
        <v>6549492.53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 миллионов пятьсот сорок девять тысяч четыреста девяносто два рубля 53 копейки</v>
      </c>
    </row>
    <row r="20" spans="2:3" ht="12.75">
      <c r="B20" s="7">
        <f ca="1">ROUND((RAND()*100000000),2)</f>
        <v>22807027.6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два миллиона восемьсот семь тысяч двадцать семь рублей 60 копеек</v>
      </c>
    </row>
    <row r="21" spans="2:3" ht="12.75">
      <c r="B21" s="7">
        <f ca="1">ROUND((RAND()*1000000000),2)</f>
        <v>738441932.61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тридцать восемь миллионов четыреста сорок одна тысяча девятьсот тридцать два рубля 61 копейка</v>
      </c>
    </row>
    <row r="22" spans="2:3" ht="12.75">
      <c r="B22" s="7">
        <f ca="1">ROUND((RAND()*1000000000000),2)</f>
        <v>47897318875.35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Сорок семь миллиардов восемьсот девяносто семь миллионов триста восемнадцать тысяч восемьсот семьдесят пять рублей 35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2024-02-14T06:08:00Z</cp:lastPrinted>
  <dcterms:created xsi:type="dcterms:W3CDTF">2021-04-16T08:52:42Z</dcterms:created>
  <dcterms:modified xsi:type="dcterms:W3CDTF">2024-03-22T08:44:27Z</dcterms:modified>
  <cp:category/>
  <cp:version/>
  <cp:contentType/>
  <cp:contentStatus/>
</cp:coreProperties>
</file>