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06" yWindow="450" windowWidth="10890" windowHeight="9510" activeTab="0"/>
  </bookViews>
  <sheets>
    <sheet name="Лист1" sheetId="1" r:id="rId1"/>
    <sheet name="Формула 2" sheetId="2" state="hidden" r:id="rId2"/>
    <sheet name="Лист2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'Лист1'!$A$3:$AM$110</definedName>
    <definedName name="ОБЪЕМ" localSheetId="0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kalugina</author>
    <author>Aliabeva</author>
  </authors>
  <commentList>
    <comment ref="C12" authorId="0">
      <text>
        <r>
          <rPr>
            <sz val="8"/>
            <rFont val="Tahoma"/>
            <family val="2"/>
          </rPr>
          <t>ВВЕСТИ НОМЕР 
ДОЛГОСРОЧНОГО ДОГОВОРА;
ДАННЫЕ ПОПАДАЮТ В СЧЕТ И АКТ</t>
        </r>
      </text>
    </comment>
    <comment ref="L12" authorId="0">
      <text>
        <r>
          <rPr>
            <sz val="9"/>
            <rFont val="Tahoma"/>
            <family val="2"/>
          </rPr>
          <t xml:space="preserve">
ВВЕСТИ ДАТУ ДОЛГОСРОЧНОГО ДОГОВОРА;
ДАННЫЕ ПОПАДАЮТ В СЧЕТ И АКТ
</t>
        </r>
      </text>
    </comment>
    <comment ref="B10" authorId="1">
      <text>
        <r>
          <rPr>
            <sz val="9"/>
            <rFont val="Tahoma"/>
            <family val="2"/>
          </rPr>
          <t xml:space="preserve">
ВНЕСТИ НАИМЕНОВАНИЕ ОРГАНИЗАЦИИ ПО ДОЛГОСРОЧНОМУ ДОГОВОРУ 
ДАННЫЕ АВТОМАТИЧЕСКИ ПОПАДАЮТ В СЧЕТ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АКТ 
</t>
        </r>
      </text>
    </comment>
    <comment ref="B27" authorId="1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29" authorId="1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15" authorId="0">
      <text>
        <r>
          <rPr>
            <sz val="8"/>
            <rFont val="Tahoma"/>
            <family val="2"/>
          </rPr>
          <t>ПОСЛЕ ЩЕЛЧКА ПО ЯЧЕЙКЕ;
НАЖАТЬ НА КНОПКУ С ТРЕУГОЛЬНИКОМ И ВЫБРАТЬ ИЗ СПИСКА
ДО ПЕЧАТИ ОТРЕГУЛИРОВАТЬ ВЫСОТУ СТРОКИ ЛИШНИЕ СТРОЧКИ МОЖНО СКРЫТЬ</t>
        </r>
      </text>
    </comment>
    <comment ref="W6" authorId="1">
      <text>
        <r>
          <rPr>
            <sz val="9"/>
            <rFont val="Tahoma"/>
            <family val="2"/>
          </rPr>
          <t xml:space="preserve">ВЫБРАТЬ ИЗ СПИСКА УПРАВЛЕНИЕ ПО МЕСТУ ОБРАЩЕНИЯ
</t>
        </r>
      </text>
    </comment>
  </commentList>
</comments>
</file>

<file path=xl/sharedStrings.xml><?xml version="1.0" encoding="utf-8"?>
<sst xmlns="http://schemas.openxmlformats.org/spreadsheetml/2006/main" count="380" uniqueCount="323">
  <si>
    <t>от</t>
  </si>
  <si>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</si>
  <si>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</si>
  <si>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</si>
  <si>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</si>
  <si>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</si>
  <si>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</si>
  <si>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№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</si>
  <si>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</si>
  <si>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</si>
  <si>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</si>
  <si>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</si>
  <si>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</si>
  <si>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</si>
  <si>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</si>
  <si>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</si>
  <si>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Начальнику</t>
  </si>
  <si>
    <t>(ФИО, должность, телефон)</t>
  </si>
  <si>
    <t>Юридический адрес, телефон, факс, электронная почта:</t>
  </si>
  <si>
    <t>Банковские реквизиты юридического лица: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</si>
  <si>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</si>
  <si>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</si>
  <si>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</si>
  <si>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</si>
  <si>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</si>
  <si>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</si>
  <si>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</si>
  <si>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</si>
  <si>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</si>
  <si>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</si>
  <si>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</si>
  <si>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</si>
  <si>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</si>
  <si>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</si>
  <si>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</si>
  <si>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</si>
  <si>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</si>
  <si>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</si>
  <si>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</si>
  <si>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</si>
  <si>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</si>
  <si>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</si>
  <si>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</si>
  <si>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</si>
  <si>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 xml:space="preserve"> Наружный и внутренний осмотр сосуда, работающего под давлением,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</si>
  <si>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</si>
  <si>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</si>
  <si>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</si>
  <si>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</si>
  <si>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</si>
  <si>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</si>
  <si>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</si>
  <si>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</si>
  <si>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</si>
  <si>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</si>
  <si>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</si>
  <si>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</si>
  <si>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</si>
  <si>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</si>
  <si>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</si>
  <si>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</si>
  <si>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</si>
  <si>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</si>
  <si>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</si>
  <si>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</si>
  <si>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</si>
  <si>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</si>
  <si>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</si>
  <si>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</si>
  <si>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</si>
  <si>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</si>
  <si>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</si>
  <si>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</si>
  <si>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</si>
  <si>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</si>
  <si>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</si>
  <si>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</si>
  <si>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</si>
  <si>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</si>
  <si>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</si>
  <si>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</si>
  <si>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</si>
  <si>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</si>
  <si>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</si>
  <si>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</si>
  <si>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</si>
  <si>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</si>
  <si>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</si>
  <si>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</si>
  <si>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</si>
  <si>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</si>
  <si>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</si>
  <si>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 xml:space="preserve"> Наружный и внутренний осмотр сосуда, работающего под давлением, объемом до 10 м³ включительно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</si>
  <si>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</si>
  <si>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до 10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</si>
  <si>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</si>
  <si>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</si>
  <si>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</si>
  <si>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</si>
  <si>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</si>
  <si>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</si>
  <si>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</si>
  <si>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</si>
  <si>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</si>
  <si>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 м³  до 100 м³ включительно</t>
  </si>
  <si>
    <t xml:space="preserve"> 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</si>
  <si>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</si>
  <si>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</si>
  <si>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</si>
  <si>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</si>
  <si>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 xml:space="preserve"> 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</si>
  <si>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</si>
  <si>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500 м³</t>
  </si>
  <si>
    <t xml:space="preserve"> Наружный и внутренний осмотр сосуда, работающего под давлением, объемом свыше 500 м³, недоступного для внутреннего осмотра  </t>
  </si>
  <si>
    <t xml:space="preserve"> Наружный и внутренний осмотр сосуда, работающего под давлением, объемом свыше 500 м³, отработавшего нормативный срок службы</t>
  </si>
  <si>
    <t xml:space="preserve"> 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</si>
  <si>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до 10 м³ включительно</t>
  </si>
  <si>
    <t>Гидравлическое испытание сосуда, работающего под давлением, объемом до 10 м³ включительно, недоступного для внутреннего осмотра</t>
  </si>
  <si>
    <t>Гидравлическое испытание сосуда, работающего под давлением, объемом до 10 м³ включительно, отработавшего нормативный срок службы</t>
  </si>
  <si>
    <t>Гидравлическое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</si>
  <si>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10м³ до 20 м³ включительно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</si>
  <si>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</t>
  </si>
  <si>
    <t>Гидравлическое испытание сосуда, работающего под давлением, объемом свыше 10м³ до 20 м³ включительно, отработавшего нормативный срок службы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</si>
  <si>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</si>
  <si>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</si>
  <si>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</t>
  </si>
  <si>
    <t>Гидравлическое испытание сосуда, работающего под давлением, объемом свыше 20 м³ до 50 м³ включительно,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</si>
  <si>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</si>
  <si>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</si>
  <si>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</t>
  </si>
  <si>
    <t>Гидравлическое испытание сосуда, работающего под давлением, объемом свыше 50 м³ до 100 м³ включительно,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</si>
  <si>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</si>
  <si>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</si>
  <si>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</si>
  <si>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Гидравлическое испытание сосуда, работающего под давлением, объемом свыше 100 м³ до 500 м³ включительно, отработавшего нормативный срок службы</t>
  </si>
  <si>
    <t>Гидравлическое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</si>
  <si>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500 м³</t>
  </si>
  <si>
    <r>
      <t>Гидравлическое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</si>
  <si>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Гидравлическое испытание сосуда, работающего под давлением, объемом свыше 500 м³, отработавшего нормативный срок службы</t>
  </si>
  <si>
    <t>Гидравлическое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</si>
  <si>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до 10 м³ включительно</t>
  </si>
  <si>
    <t>Пневматическое испытание сосуда, работающего под давлением, объемом до 10 м³ включительно, недоступного для внутреннего осмотра</t>
  </si>
  <si>
    <t>Пневматическое испытание сосуда, работающего под давлением, объемом до 10 м³ включительно, отработавшего нормативный срок службы</t>
  </si>
  <si>
    <t>Пневматическое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</si>
  <si>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10м³ до 20 м³ включительно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</si>
  <si>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</t>
  </si>
  <si>
    <t>Пневматическое испытание сосуда, работающего под давлением, объемом свыше 10м³ до 20 м³ включительно, отработавшего нормативный срок службы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</si>
  <si>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</si>
  <si>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</si>
  <si>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</t>
  </si>
  <si>
    <t>Пневматическое испытание сосуда, работающего под давлением, объемом свыше 20 м³ до 50 м³ включительно,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</si>
  <si>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</si>
  <si>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</si>
  <si>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</t>
  </si>
  <si>
    <t>Пневматическое испытание сосуда, работающего под давлением, объемом свыше 50 м³ до 100 м³ включительно,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</si>
  <si>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</si>
  <si>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</si>
  <si>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</si>
  <si>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Пневматическое испытание сосуда, работающего под давлением, объемом свыше 100 м³ до 500 м³ включительно, отработавшего нормативный срок службы</t>
  </si>
  <si>
    <t>Пневматическое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</si>
  <si>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</t>
  </si>
  <si>
    <r>
      <t>Пневматическое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</si>
  <si>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Пневматическое испытание сосуда, работающего под давлением, объемом свыше 500 м³, отработавшего нормативный срок службы</t>
  </si>
  <si>
    <t>Цена без НДС</t>
  </si>
  <si>
    <t>Регистрационный или заводской номер</t>
  </si>
  <si>
    <t>Наименование грузоподъёмного крана (выбрать)</t>
  </si>
  <si>
    <t>Марка или модель</t>
  </si>
  <si>
    <t>Год изготовления</t>
  </si>
  <si>
    <t>Грузоподъемность, кг</t>
  </si>
  <si>
    <t>Адрес нахождения объекта</t>
  </si>
  <si>
    <t>С порядком оформления документов для оказания платных услуг, размещенном на сайте Госпромнадзора ознакомлены.</t>
  </si>
  <si>
    <t>Для взаимодействия по договору назначен: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</si>
  <si>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</si>
  <si>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>Указать наименование организации заключившей долгосрочный договор (вместо данного текста)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</si>
  <si>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</si>
  <si>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СЧЕТ-ФАКТУРА №</t>
  </si>
  <si>
    <t>г.</t>
  </si>
  <si>
    <t>ЗАКАЗЧИК:</t>
  </si>
  <si>
    <t>ПЛАТЕЛЬЩИК:</t>
  </si>
  <si>
    <t>Счет-фактура выписана на основании договора от</t>
  </si>
  <si>
    <t>п/п №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</si>
  <si>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</si>
  <si>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</si>
  <si>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</si>
  <si>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</si>
  <si>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</si>
  <si>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</si>
  <si>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ИТОГО:</t>
  </si>
  <si>
    <t>ВСЕГО:</t>
  </si>
  <si>
    <t>Ставка НДС 20%: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</si>
  <si>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</si>
  <si>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</si>
  <si>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</si>
  <si>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t>М.П.</t>
  </si>
  <si>
    <t>ИСПОЛНИТЕЛЬ: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</si>
  <si>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</si>
  <si>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</si>
  <si>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</si>
  <si>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</si>
  <si>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</si>
  <si>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</si>
  <si>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Настоящий акт составлен о том, что: 
ИСПОЛНИТЕЛЬ оказал услуги(у)</t>
  </si>
  <si>
    <t>ЗАКАЗЧИК принял услуги(у)</t>
  </si>
  <si>
    <t>на сумму: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</si>
  <si>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</si>
  <si>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</si>
  <si>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</si>
  <si>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</si>
  <si>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</si>
  <si>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</si>
  <si>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</si>
  <si>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>г.Брест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</si>
  <si>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</si>
  <si>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</si>
  <si>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</si>
  <si>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</si>
  <si>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</si>
  <si>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</si>
  <si>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</si>
  <si>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>г.Витебск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</si>
  <si>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</si>
  <si>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</si>
  <si>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</si>
  <si>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</si>
  <si>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</si>
  <si>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>г.Новополоцк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</si>
  <si>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</si>
  <si>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</si>
  <si>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</si>
  <si>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</si>
  <si>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>г.Гомель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</si>
  <si>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</si>
  <si>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</si>
  <si>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</si>
  <si>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</si>
  <si>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</si>
  <si>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>г.Мозырь</t>
  </si>
  <si>
    <t xml:space="preserve">Гомельского областного     </t>
  </si>
  <si>
    <r>
      <rPr>
        <b/>
        <sz val="11"/>
        <color indexed="8"/>
        <rFont val="Times New Roman"/>
        <family val="1"/>
      </rPr>
      <t>Гомельское областное управление</t>
    </r>
    <r>
      <rPr>
        <sz val="11"/>
        <color indexed="8"/>
        <rFont val="Times New Roman"/>
        <family val="1"/>
      </rPr>
      <t xml:space="preserve"> 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1"/>
        <color indexed="8"/>
        <rFont val="Times New Roman"/>
        <family val="1"/>
      </rPr>
      <t>Юридический адрес:</t>
    </r>
    <r>
      <rPr>
        <sz val="11"/>
        <color indexed="8"/>
        <rFont val="Times New Roman"/>
        <family val="1"/>
      </rPr>
      <t xml:space="preserve">
246045, г.Гомель, ул.Олимпийская, 13
</t>
    </r>
    <r>
      <rPr>
        <b/>
        <sz val="11"/>
        <color indexed="8"/>
        <rFont val="Times New Roman"/>
        <family val="1"/>
      </rPr>
      <t>Банковские реквизиты:</t>
    </r>
    <r>
      <rPr>
        <sz val="11"/>
        <color indexed="8"/>
        <rFont val="Times New Roman"/>
        <family val="1"/>
      </rPr>
      <t xml:space="preserve">
p/с: BY85BLBB36420400872669001001
БИК: BLBBBY2X
Дирекция ОАО "Белинвестбанк" 
по Гомельской области
УНП 400872669  ОКПО 00015482</t>
    </r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</si>
  <si>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</si>
  <si>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</si>
  <si>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</si>
  <si>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г.Гродно 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</si>
  <si>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</si>
  <si>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</si>
  <si>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</si>
  <si>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</si>
  <si>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</si>
  <si>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</si>
  <si>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>г.Минск</t>
  </si>
  <si>
    <t xml:space="preserve">Минского городского  </t>
  </si>
  <si>
    <t>Начальник отдела технической 
диагностики Минского городского 
управления Госпромнадзора
___________________________Д.С.Чижик</t>
  </si>
  <si>
    <t xml:space="preserve">Минского городского   </t>
  </si>
  <si>
    <t>Заместитель начальника управления - начальник 
отдела надзора  Минского городского 
управления Госпромнадзора
___________________________А.Л.Ворон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</si>
  <si>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</si>
  <si>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</si>
  <si>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</si>
  <si>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</si>
  <si>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</si>
  <si>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</si>
  <si>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</si>
  <si>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Начальник Могилевского областного 
управления Госпромнадзора
___________________________ А.В.Петрученя</t>
  </si>
  <si>
    <t>г.Могилев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</si>
  <si>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</si>
  <si>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</si>
  <si>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</si>
  <si>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</si>
  <si>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</si>
  <si>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</si>
  <si>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Начальник Бобруйского межрайонного 
отдела Могилевского областного 
управления Госпромнадзора
___________________________ И.И.Мицуля</t>
  </si>
  <si>
    <t>г.Бобруйск</t>
  </si>
  <si>
    <t xml:space="preserve">Могилевского областного     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</si>
  <si>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</si>
  <si>
    <t xml:space="preserve">Поле для внесения дополнительных сведений  вместо данного текста (или скрыть строку) 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</si>
  <si>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</si>
  <si>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 xml:space="preserve">    просит оказать услугу по проведению технического диагностирования грузоподъёмного(ых) крана(ов) (по параметрам согласно паспорту объекта) по долгосрочному договору</t>
  </si>
  <si>
    <t xml:space="preserve"> Техническое диагностирование </t>
  </si>
  <si>
    <t>Стоимость за единицу в бел. рублях</t>
  </si>
  <si>
    <t xml:space="preserve">Техническое диагностирование башенного, портального крана до 8 т.с. включительно </t>
  </si>
  <si>
    <t>10.1.</t>
  </si>
  <si>
    <t xml:space="preserve">Техническое диагностирование башенного, портального крана свыше 8 т.с. до 16 т.с. включительно </t>
  </si>
  <si>
    <t>10.2.</t>
  </si>
  <si>
    <t xml:space="preserve">Техническое диагностирование башенного, портального крана свыше 16 т.с. до 25 т.с. включительно </t>
  </si>
  <si>
    <t>10.3.</t>
  </si>
  <si>
    <t>Техническое диагностирование мостового крана грузоподъемностью до 8 т.с. включительно</t>
  </si>
  <si>
    <t>10.4.</t>
  </si>
  <si>
    <t>Техническое диагностирование мостового крана грузоподъемностью свыше 8 т.с. до 16 т.с. включительно</t>
  </si>
  <si>
    <t>10.5.</t>
  </si>
  <si>
    <t>Техническое диагностирование мостового крана грузоподъемностью свыше 16 т.с. до 25 т.с. включительно</t>
  </si>
  <si>
    <t>10.6.</t>
  </si>
  <si>
    <t>Техническое диагностирование мостового крана грузоподъемностью свыше 25 т.с. до 50 т.с. включительно</t>
  </si>
  <si>
    <t>10.7.</t>
  </si>
  <si>
    <t xml:space="preserve">Техническое диагностирование мостового крана грузоподъемностью свыше 50 т.с. </t>
  </si>
  <si>
    <t>10.8.</t>
  </si>
  <si>
    <t>Техническое диагностирование козлового крана грузоподъемностью до 8 т.с. включительно</t>
  </si>
  <si>
    <t>10.9.</t>
  </si>
  <si>
    <t>Техническое диагностирование козлового крана грузоподъемностью свыше 8 т.с. до 16 т.с. включительно</t>
  </si>
  <si>
    <t>10.10.</t>
  </si>
  <si>
    <t>Техническое диагностирование козлового крана грузоподъемностью свыше 16 т.с. до 25 т.с. включительно</t>
  </si>
  <si>
    <t>10.11.</t>
  </si>
  <si>
    <t>Техническое диагностирование козлового крана грузоподъемностью свыше 25 т.с. до 50 т.с. включительно</t>
  </si>
  <si>
    <t>10.12.</t>
  </si>
  <si>
    <t xml:space="preserve"> Техническое диагностирование козлового крана грузоподъемностью свыше 50 т.с.</t>
  </si>
  <si>
    <t>10.13.</t>
  </si>
  <si>
    <t>Техническое диагностирование стрелового самоходного, железнодорожного кранов грузоподъемностью до 8 т.с. включительно</t>
  </si>
  <si>
    <t>10.14.</t>
  </si>
  <si>
    <t>Техническое диагностирование стрелового самоходного, железнодорожного кранов грузоподъемностью свыше 8 т.с. до 16 т.с. включительно</t>
  </si>
  <si>
    <t>10.15.</t>
  </si>
  <si>
    <t>Техническое диагностирование стрелового самоходного, железнодорожного кранов грузоподъемностью свыше 16 т.с. до 25 т.с. включительно</t>
  </si>
  <si>
    <t>10.16.</t>
  </si>
  <si>
    <t>Техническое диагностирование стрелового самоходного, железнодорожного кранов грузоподъемностью свыше 25 т.с. до 50 т.с. включительно</t>
  </si>
  <si>
    <t>10.17.</t>
  </si>
  <si>
    <t xml:space="preserve">Техническое диагностирование стрелового самоходного, железнодорожного кранов грузоподъемностью свыше 50 т.с. </t>
  </si>
  <si>
    <t>10.18.</t>
  </si>
  <si>
    <t>Мостовой кран</t>
  </si>
  <si>
    <t>Козловой  кран</t>
  </si>
  <si>
    <t>Стреловой самоходный кран</t>
  </si>
  <si>
    <t>Cтреловой самоходный, железнодорожный кран</t>
  </si>
  <si>
    <t>Башенный кран</t>
  </si>
  <si>
    <t>Портальный кран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</si>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</sst>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8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sz val="1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0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.5"/>
      <color rgb="FF000000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sz val="15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C00000"/>
      <name val="Times New Roman"/>
      <family val="1"/>
    </font>
    <font>
      <i/>
      <sz val="14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5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6" fillId="0" borderId="0" xfId="0" applyFont="1" applyAlignment="1" applyProtection="1">
      <alignment/>
      <protection hidden="1" locked="0"/>
    </xf>
    <xf numFmtId="0" fontId="66" fillId="33" borderId="0" xfId="0" applyFont="1" applyFill="1" applyAlignment="1" applyProtection="1">
      <alignment/>
      <protection hidden="1" locked="0"/>
    </xf>
    <xf numFmtId="0" fontId="66" fillId="0" borderId="0" xfId="0" applyFont="1" applyBorder="1" applyAlignment="1" applyProtection="1">
      <alignment/>
      <protection hidden="1" locked="0"/>
    </xf>
    <xf numFmtId="0" fontId="67" fillId="34" borderId="10" xfId="0" applyFont="1" applyFill="1" applyBorder="1" applyAlignment="1">
      <alignment horizontal="center" vertical="center"/>
    </xf>
    <xf numFmtId="0" fontId="68" fillId="33" borderId="0" xfId="0" applyFont="1" applyFill="1" applyAlignment="1" applyProtection="1">
      <alignment horizontal="center"/>
      <protection hidden="1"/>
    </xf>
    <xf numFmtId="0" fontId="67" fillId="0" borderId="11" xfId="0" applyFont="1" applyFill="1" applyBorder="1" applyAlignment="1">
      <alignment horizontal="justify" vertical="center"/>
    </xf>
    <xf numFmtId="0" fontId="67" fillId="0" borderId="11" xfId="0" applyFont="1" applyFill="1" applyBorder="1" applyAlignment="1">
      <alignment horizontal="justify" vertical="center" wrapText="1"/>
    </xf>
    <xf numFmtId="49" fontId="67" fillId="0" borderId="11" xfId="0" applyNumberFormat="1" applyFont="1" applyFill="1" applyBorder="1" applyAlignment="1">
      <alignment horizontal="justify" vertical="center"/>
    </xf>
    <xf numFmtId="0" fontId="69" fillId="0" borderId="11" xfId="0" applyFont="1" applyFill="1" applyBorder="1" applyAlignment="1">
      <alignment horizontal="justify" vertical="center" wrapText="1"/>
    </xf>
    <xf numFmtId="0" fontId="69" fillId="0" borderId="12" xfId="0" applyFont="1" applyFill="1" applyBorder="1" applyAlignment="1">
      <alignment horizontal="justify" vertical="center" wrapText="1"/>
    </xf>
    <xf numFmtId="49" fontId="67" fillId="0" borderId="12" xfId="0" applyNumberFormat="1" applyFont="1" applyFill="1" applyBorder="1" applyAlignment="1">
      <alignment horizontal="justify" vertical="center"/>
    </xf>
    <xf numFmtId="2" fontId="69" fillId="0" borderId="11" xfId="0" applyNumberFormat="1" applyFont="1" applyFill="1" applyBorder="1" applyAlignment="1">
      <alignment horizontal="justify" vertical="center" wrapText="1"/>
    </xf>
    <xf numFmtId="0" fontId="67" fillId="34" borderId="13" xfId="0" applyFont="1" applyFill="1" applyBorder="1" applyAlignment="1">
      <alignment horizontal="left" vertical="center"/>
    </xf>
    <xf numFmtId="0" fontId="67" fillId="34" borderId="14" xfId="0" applyFont="1" applyFill="1" applyBorder="1" applyAlignment="1">
      <alignment horizontal="center" vertical="center"/>
    </xf>
    <xf numFmtId="2" fontId="67" fillId="0" borderId="15" xfId="0" applyNumberFormat="1" applyFont="1" applyFill="1" applyBorder="1" applyAlignment="1">
      <alignment horizontal="center" vertical="center"/>
    </xf>
    <xf numFmtId="2" fontId="67" fillId="0" borderId="14" xfId="0" applyNumberFormat="1" applyFont="1" applyFill="1" applyBorder="1" applyAlignment="1">
      <alignment horizontal="center" vertical="center"/>
    </xf>
    <xf numFmtId="49" fontId="68" fillId="33" borderId="0" xfId="0" applyNumberFormat="1" applyFont="1" applyFill="1" applyAlignment="1" applyProtection="1">
      <alignment horizontal="center"/>
      <protection hidden="1"/>
    </xf>
    <xf numFmtId="49" fontId="70" fillId="33" borderId="0" xfId="0" applyNumberFormat="1" applyFont="1" applyFill="1" applyAlignment="1" applyProtection="1">
      <alignment horizontal="left"/>
      <protection hidden="1"/>
    </xf>
    <xf numFmtId="49" fontId="68" fillId="33" borderId="0" xfId="0" applyNumberFormat="1" applyFont="1" applyFill="1" applyAlignment="1" applyProtection="1">
      <alignment horizontal="right"/>
      <protection hidden="1"/>
    </xf>
    <xf numFmtId="49" fontId="68" fillId="33" borderId="0" xfId="0" applyNumberFormat="1" applyFont="1" applyFill="1" applyAlignment="1" applyProtection="1">
      <alignment horizontal="left"/>
      <protection hidden="1"/>
    </xf>
    <xf numFmtId="0" fontId="66" fillId="33" borderId="0" xfId="0" applyFont="1" applyFill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66" fillId="33" borderId="0" xfId="0" applyFont="1" applyFill="1" applyAlignment="1" applyProtection="1">
      <alignment/>
      <protection hidden="1"/>
    </xf>
    <xf numFmtId="0" fontId="71" fillId="33" borderId="0" xfId="0" applyFont="1" applyFill="1" applyBorder="1" applyAlignment="1" applyProtection="1">
      <alignment/>
      <protection hidden="1"/>
    </xf>
    <xf numFmtId="0" fontId="71" fillId="33" borderId="0" xfId="0" applyFont="1" applyFill="1" applyAlignment="1" applyProtection="1">
      <alignment/>
      <protection hidden="1"/>
    </xf>
    <xf numFmtId="0" fontId="71" fillId="33" borderId="16" xfId="0" applyFont="1" applyFill="1" applyBorder="1" applyAlignment="1" applyProtection="1">
      <alignment horizontal="right" wrapText="1"/>
      <protection hidden="1"/>
    </xf>
    <xf numFmtId="49" fontId="66" fillId="33" borderId="0" xfId="0" applyNumberFormat="1" applyFont="1" applyFill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72" fillId="33" borderId="0" xfId="0" applyFont="1" applyFill="1" applyBorder="1" applyAlignment="1" applyProtection="1">
      <alignment horizontal="left" vertical="top"/>
      <protection hidden="1"/>
    </xf>
    <xf numFmtId="0" fontId="66" fillId="33" borderId="0" xfId="0" applyFont="1" applyFill="1" applyAlignment="1" applyProtection="1">
      <alignment horizontal="left" vertical="top"/>
      <protection hidden="1"/>
    </xf>
    <xf numFmtId="0" fontId="71" fillId="33" borderId="0" xfId="0" applyFont="1" applyFill="1" applyAlignment="1" applyProtection="1">
      <alignment horizontal="left" vertical="top"/>
      <protection hidden="1"/>
    </xf>
    <xf numFmtId="14" fontId="71" fillId="33" borderId="0" xfId="0" applyNumberFormat="1" applyFont="1" applyFill="1" applyBorder="1" applyAlignment="1" applyProtection="1">
      <alignment horizontal="center" wrapText="1"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71" fillId="33" borderId="0" xfId="0" applyFont="1" applyFill="1" applyBorder="1" applyAlignment="1" applyProtection="1">
      <alignment horizontal="right"/>
      <protection hidden="1"/>
    </xf>
    <xf numFmtId="2" fontId="68" fillId="33" borderId="0" xfId="0" applyNumberFormat="1" applyFont="1" applyFill="1" applyAlignment="1" applyProtection="1">
      <alignment/>
      <protection hidden="1"/>
    </xf>
    <xf numFmtId="0" fontId="66" fillId="33" borderId="0" xfId="0" applyFont="1" applyFill="1" applyAlignment="1" applyProtection="1">
      <alignment vertical="top"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15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Border="1" applyAlignment="1" applyProtection="1">
      <alignment horizontal="center"/>
      <protection hidden="1"/>
    </xf>
    <xf numFmtId="0" fontId="66" fillId="33" borderId="0" xfId="0" applyFont="1" applyFill="1" applyAlignment="1" applyProtection="1">
      <alignment horizontal="left"/>
      <protection hidden="1"/>
    </xf>
    <xf numFmtId="0" fontId="68" fillId="33" borderId="0" xfId="0" applyFont="1" applyFill="1" applyBorder="1" applyAlignment="1" applyProtection="1">
      <alignment vertical="top"/>
      <protection hidden="1"/>
    </xf>
    <xf numFmtId="0" fontId="66" fillId="33" borderId="16" xfId="0" applyFont="1" applyFill="1" applyBorder="1" applyAlignment="1" applyProtection="1">
      <alignment horizontal="left" vertical="top"/>
      <protection hidden="1"/>
    </xf>
    <xf numFmtId="0" fontId="66" fillId="33" borderId="0" xfId="0" applyNumberFormat="1" applyFont="1" applyFill="1" applyAlignment="1" applyProtection="1" quotePrefix="1">
      <alignment horizontal="right"/>
      <protection hidden="1"/>
    </xf>
    <xf numFmtId="0" fontId="71" fillId="33" borderId="17" xfId="0" applyFont="1" applyFill="1" applyBorder="1" applyAlignment="1" applyProtection="1">
      <alignment/>
      <protection hidden="1"/>
    </xf>
    <xf numFmtId="0" fontId="71" fillId="33" borderId="0" xfId="0" applyFont="1" applyFill="1" applyBorder="1" applyAlignment="1" applyProtection="1">
      <alignment horizontal="center" wrapText="1"/>
      <protection hidden="1"/>
    </xf>
    <xf numFmtId="49" fontId="71" fillId="33" borderId="0" xfId="0" applyNumberFormat="1" applyFont="1" applyFill="1" applyBorder="1" applyAlignment="1" applyProtection="1">
      <alignment horizontal="right"/>
      <protection hidden="1"/>
    </xf>
    <xf numFmtId="0" fontId="66" fillId="33" borderId="16" xfId="0" applyFont="1" applyFill="1" applyBorder="1" applyAlignment="1" applyProtection="1">
      <alignment horizontal="left" vertical="top" wrapText="1"/>
      <protection hidden="1"/>
    </xf>
    <xf numFmtId="0" fontId="74" fillId="33" borderId="0" xfId="0" applyFont="1" applyFill="1" applyAlignment="1" applyProtection="1">
      <alignment vertical="top"/>
      <protection hidden="1"/>
    </xf>
    <xf numFmtId="0" fontId="74" fillId="33" borderId="0" xfId="0" applyFont="1" applyFill="1" applyAlignment="1" applyProtection="1">
      <alignment/>
      <protection hidden="1"/>
    </xf>
    <xf numFmtId="49" fontId="75" fillId="33" borderId="0" xfId="0" applyNumberFormat="1" applyFont="1" applyFill="1" applyAlignment="1" applyProtection="1">
      <alignment horizontal="left" vertical="top"/>
      <protection hidden="1"/>
    </xf>
    <xf numFmtId="49" fontId="68" fillId="33" borderId="0" xfId="0" applyNumberFormat="1" applyFont="1" applyFill="1" applyAlignment="1" applyProtection="1">
      <alignment horizontal="center" vertical="top"/>
      <protection hidden="1"/>
    </xf>
    <xf numFmtId="49" fontId="68" fillId="33" borderId="0" xfId="0" applyNumberFormat="1" applyFont="1" applyFill="1" applyAlignment="1" applyProtection="1">
      <alignment horizontal="left" vertical="top"/>
      <protection hidden="1"/>
    </xf>
    <xf numFmtId="49" fontId="66" fillId="33" borderId="0" xfId="0" applyNumberFormat="1" applyFont="1" applyFill="1" applyBorder="1" applyAlignment="1" applyProtection="1">
      <alignment/>
      <protection hidden="1"/>
    </xf>
    <xf numFmtId="49" fontId="72" fillId="33" borderId="0" xfId="0" applyNumberFormat="1" applyFont="1" applyFill="1" applyBorder="1" applyAlignment="1" applyProtection="1">
      <alignment/>
      <protection hidden="1"/>
    </xf>
    <xf numFmtId="0" fontId="68" fillId="33" borderId="0" xfId="0" applyFont="1" applyFill="1" applyAlignment="1" applyProtection="1">
      <alignment horizontal="center"/>
      <protection hidden="1" locked="0"/>
    </xf>
    <xf numFmtId="49" fontId="68" fillId="33" borderId="0" xfId="0" applyNumberFormat="1" applyFont="1" applyFill="1" applyAlignment="1" applyProtection="1">
      <alignment horizontal="center"/>
      <protection hidden="1" locked="0"/>
    </xf>
    <xf numFmtId="0" fontId="71" fillId="35" borderId="0" xfId="0" applyFont="1" applyFill="1" applyBorder="1" applyAlignment="1" applyProtection="1">
      <alignment horizontal="left" vertical="top" wrapText="1"/>
      <protection locked="0"/>
    </xf>
    <xf numFmtId="0" fontId="66" fillId="35" borderId="0" xfId="0" applyFont="1" applyFill="1" applyAlignment="1" applyProtection="1">
      <alignment horizontal="left" vertical="top" wrapText="1"/>
      <protection locked="0"/>
    </xf>
    <xf numFmtId="0" fontId="66" fillId="35" borderId="0" xfId="0" applyFont="1" applyFill="1" applyBorder="1" applyAlignment="1" applyProtection="1">
      <alignment horizontal="left" vertical="top" wrapText="1"/>
      <protection locked="0"/>
    </xf>
    <xf numFmtId="0" fontId="71" fillId="0" borderId="0" xfId="0" applyFont="1" applyBorder="1" applyAlignment="1" applyProtection="1">
      <alignment horizontal="left" vertical="top" wrapText="1"/>
      <protection locked="0"/>
    </xf>
    <xf numFmtId="0" fontId="66" fillId="0" borderId="0" xfId="0" applyFont="1" applyAlignment="1" applyProtection="1">
      <alignment horizontal="left" vertical="top" wrapText="1"/>
      <protection locked="0"/>
    </xf>
    <xf numFmtId="0" fontId="66" fillId="0" borderId="0" xfId="0" applyFont="1" applyBorder="1" applyAlignment="1" applyProtection="1">
      <alignment horizontal="left" vertical="top" wrapText="1"/>
      <protection locked="0"/>
    </xf>
    <xf numFmtId="0" fontId="68" fillId="33" borderId="0" xfId="0" applyFont="1" applyFill="1" applyBorder="1" applyAlignment="1" applyProtection="1">
      <alignment horizontal="center"/>
      <protection hidden="1" locked="0"/>
    </xf>
    <xf numFmtId="0" fontId="71" fillId="35" borderId="0" xfId="0" applyFont="1" applyFill="1" applyBorder="1" applyAlignment="1" applyProtection="1">
      <alignment horizontal="left" vertical="top" wrapText="1"/>
      <protection/>
    </xf>
    <xf numFmtId="0" fontId="66" fillId="35" borderId="0" xfId="0" applyFont="1" applyFill="1" applyAlignment="1" applyProtection="1">
      <alignment horizontal="left" vertical="top" wrapText="1"/>
      <protection/>
    </xf>
    <xf numFmtId="0" fontId="66" fillId="35" borderId="0" xfId="0" applyFont="1" applyFill="1" applyBorder="1" applyAlignment="1" applyProtection="1">
      <alignment horizontal="left" vertical="top" wrapText="1"/>
      <protection/>
    </xf>
    <xf numFmtId="0" fontId="71" fillId="0" borderId="0" xfId="0" applyFont="1" applyBorder="1" applyAlignment="1" applyProtection="1">
      <alignment horizontal="left" vertical="top" wrapText="1"/>
      <protection/>
    </xf>
    <xf numFmtId="0" fontId="66" fillId="0" borderId="0" xfId="0" applyFont="1" applyAlignment="1" applyProtection="1">
      <alignment horizontal="left" vertical="top" wrapText="1"/>
      <protection/>
    </xf>
    <xf numFmtId="0" fontId="66" fillId="0" borderId="0" xfId="0" applyFont="1" applyBorder="1" applyAlignment="1" applyProtection="1">
      <alignment horizontal="left" vertical="top" wrapText="1"/>
      <protection/>
    </xf>
    <xf numFmtId="49" fontId="75" fillId="33" borderId="0" xfId="0" applyNumberFormat="1" applyFont="1" applyFill="1" applyBorder="1" applyAlignment="1" applyProtection="1">
      <alignment horizontal="left" vertical="top" wrapText="1"/>
      <protection hidden="1"/>
    </xf>
    <xf numFmtId="0" fontId="15" fillId="35" borderId="0" xfId="0" applyFont="1" applyFill="1" applyAlignment="1" applyProtection="1">
      <alignment horizontal="left" vertical="top" wrapText="1"/>
      <protection/>
    </xf>
    <xf numFmtId="0" fontId="66" fillId="0" borderId="0" xfId="0" applyFont="1" applyFill="1" applyBorder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67" fillId="34" borderId="13" xfId="0" applyFont="1" applyFill="1" applyBorder="1" applyAlignment="1">
      <alignment horizontal="left" vertical="top"/>
    </xf>
    <xf numFmtId="0" fontId="67" fillId="34" borderId="10" xfId="0" applyFont="1" applyFill="1" applyBorder="1" applyAlignment="1">
      <alignment horizontal="left" vertical="top"/>
    </xf>
    <xf numFmtId="0" fontId="67" fillId="0" borderId="11" xfId="0" applyFont="1" applyFill="1" applyBorder="1" applyAlignment="1">
      <alignment horizontal="left" vertical="top" wrapText="1"/>
    </xf>
    <xf numFmtId="0" fontId="67" fillId="34" borderId="18" xfId="0" applyFont="1" applyFill="1" applyBorder="1" applyAlignment="1">
      <alignment horizontal="left" vertical="top"/>
    </xf>
    <xf numFmtId="0" fontId="67" fillId="0" borderId="19" xfId="0" applyFont="1" applyFill="1" applyBorder="1" applyAlignment="1">
      <alignment horizontal="left" vertical="top"/>
    </xf>
    <xf numFmtId="0" fontId="67" fillId="0" borderId="19" xfId="0" applyFont="1" applyFill="1" applyBorder="1" applyAlignment="1">
      <alignment horizontal="justify" vertical="center"/>
    </xf>
    <xf numFmtId="2" fontId="67" fillId="0" borderId="20" xfId="0" applyNumberFormat="1" applyFont="1" applyFill="1" applyBorder="1" applyAlignment="1">
      <alignment horizontal="right" vertical="top" wrapText="1"/>
    </xf>
    <xf numFmtId="2" fontId="67" fillId="0" borderId="20" xfId="0" applyNumberFormat="1" applyFont="1" applyFill="1" applyBorder="1" applyAlignment="1">
      <alignment horizontal="right" vertical="center" wrapText="1"/>
    </xf>
    <xf numFmtId="0" fontId="67" fillId="0" borderId="21" xfId="0" applyFont="1" applyFill="1" applyBorder="1" applyAlignment="1">
      <alignment horizontal="justify" vertical="center"/>
    </xf>
    <xf numFmtId="0" fontId="67" fillId="0" borderId="12" xfId="0" applyFont="1" applyFill="1" applyBorder="1" applyAlignment="1">
      <alignment horizontal="justify" vertical="center" wrapText="1"/>
    </xf>
    <xf numFmtId="2" fontId="67" fillId="0" borderId="10" xfId="0" applyNumberFormat="1" applyFont="1" applyFill="1" applyBorder="1" applyAlignment="1">
      <alignment horizontal="right" vertical="center" wrapText="1"/>
    </xf>
    <xf numFmtId="0" fontId="66" fillId="36" borderId="11" xfId="0" applyFont="1" applyFill="1" applyBorder="1" applyAlignment="1" applyProtection="1">
      <alignment horizontal="left" vertical="top" wrapText="1"/>
      <protection hidden="1" locked="0"/>
    </xf>
    <xf numFmtId="0" fontId="66" fillId="0" borderId="11" xfId="0" applyFont="1" applyFill="1" applyBorder="1" applyAlignment="1" applyProtection="1">
      <alignment horizontal="center" vertical="top" wrapText="1"/>
      <protection hidden="1"/>
    </xf>
    <xf numFmtId="0" fontId="66" fillId="0" borderId="20" xfId="0" applyFont="1" applyBorder="1" applyAlignment="1" applyProtection="1">
      <alignment horizontal="center" vertical="top" wrapText="1"/>
      <protection hidden="1"/>
    </xf>
    <xf numFmtId="0" fontId="66" fillId="0" borderId="17" xfId="0" applyFont="1" applyBorder="1" applyAlignment="1" applyProtection="1">
      <alignment horizontal="center" vertical="top" wrapText="1"/>
      <protection hidden="1"/>
    </xf>
    <xf numFmtId="0" fontId="66" fillId="0" borderId="19" xfId="0" applyFont="1" applyBorder="1" applyAlignment="1" applyProtection="1">
      <alignment horizontal="center" vertical="top" wrapText="1"/>
      <protection hidden="1"/>
    </xf>
    <xf numFmtId="0" fontId="66" fillId="33" borderId="17" xfId="0" applyFont="1" applyFill="1" applyBorder="1" applyAlignment="1" applyProtection="1">
      <alignment horizontal="left"/>
      <protection hidden="1"/>
    </xf>
    <xf numFmtId="0" fontId="66" fillId="33" borderId="0" xfId="0" applyFont="1" applyFill="1" applyAlignment="1" applyProtection="1">
      <alignment horizontal="left"/>
      <protection hidden="1"/>
    </xf>
    <xf numFmtId="0" fontId="71" fillId="33" borderId="0" xfId="0" applyFont="1" applyFill="1" applyAlignment="1" applyProtection="1">
      <alignment horizontal="center" vertical="top"/>
      <protection hidden="1"/>
    </xf>
    <xf numFmtId="0" fontId="15" fillId="33" borderId="0" xfId="0" applyFont="1" applyFill="1" applyBorder="1" applyAlignment="1" applyProtection="1">
      <alignment horizontal="left" vertical="top" wrapText="1"/>
      <protection hidden="1"/>
    </xf>
    <xf numFmtId="0" fontId="76" fillId="0" borderId="0" xfId="0" applyFont="1" applyFill="1" applyBorder="1" applyAlignment="1" applyProtection="1">
      <alignment horizontal="left" wrapText="1"/>
      <protection hidden="1"/>
    </xf>
    <xf numFmtId="0" fontId="76" fillId="0" borderId="16" xfId="0" applyFont="1" applyFill="1" applyBorder="1" applyAlignment="1" applyProtection="1">
      <alignment horizontal="left" wrapText="1"/>
      <protection hidden="1"/>
    </xf>
    <xf numFmtId="0" fontId="66" fillId="0" borderId="16" xfId="0" applyFont="1" applyBorder="1" applyAlignment="1" applyProtection="1">
      <alignment horizontal="center"/>
      <protection hidden="1"/>
    </xf>
    <xf numFmtId="0" fontId="77" fillId="33" borderId="16" xfId="0" applyFont="1" applyFill="1" applyBorder="1" applyAlignment="1" applyProtection="1">
      <alignment horizontal="right" wrapText="1"/>
      <protection hidden="1"/>
    </xf>
    <xf numFmtId="2" fontId="78" fillId="33" borderId="20" xfId="0" applyNumberFormat="1" applyFont="1" applyFill="1" applyBorder="1" applyAlignment="1" applyProtection="1">
      <alignment horizontal="center"/>
      <protection hidden="1"/>
    </xf>
    <xf numFmtId="2" fontId="78" fillId="33" borderId="17" xfId="0" applyNumberFormat="1" applyFont="1" applyFill="1" applyBorder="1" applyAlignment="1" applyProtection="1">
      <alignment horizontal="center"/>
      <protection hidden="1"/>
    </xf>
    <xf numFmtId="2" fontId="78" fillId="33" borderId="19" xfId="0" applyNumberFormat="1" applyFont="1" applyFill="1" applyBorder="1" applyAlignment="1" applyProtection="1">
      <alignment horizontal="center"/>
      <protection hidden="1"/>
    </xf>
    <xf numFmtId="0" fontId="66" fillId="33" borderId="16" xfId="0" applyFont="1" applyFill="1" applyBorder="1" applyAlignment="1" applyProtection="1">
      <alignment horizontal="left"/>
      <protection hidden="1"/>
    </xf>
    <xf numFmtId="2" fontId="68" fillId="33" borderId="20" xfId="0" applyNumberFormat="1" applyFont="1" applyFill="1" applyBorder="1" applyAlignment="1" applyProtection="1">
      <alignment horizontal="center" vertical="top"/>
      <protection/>
    </xf>
    <xf numFmtId="2" fontId="68" fillId="33" borderId="17" xfId="0" applyNumberFormat="1" applyFont="1" applyFill="1" applyBorder="1" applyAlignment="1" applyProtection="1">
      <alignment horizontal="center" vertical="top"/>
      <protection/>
    </xf>
    <xf numFmtId="2" fontId="68" fillId="33" borderId="19" xfId="0" applyNumberFormat="1" applyFont="1" applyFill="1" applyBorder="1" applyAlignment="1" applyProtection="1">
      <alignment horizontal="center" vertical="top"/>
      <protection/>
    </xf>
    <xf numFmtId="0" fontId="68" fillId="33" borderId="20" xfId="0" applyNumberFormat="1" applyFont="1" applyFill="1" applyBorder="1" applyAlignment="1" applyProtection="1">
      <alignment horizontal="right" vertical="top"/>
      <protection/>
    </xf>
    <xf numFmtId="0" fontId="68" fillId="33" borderId="17" xfId="0" applyNumberFormat="1" applyFont="1" applyFill="1" applyBorder="1" applyAlignment="1" applyProtection="1">
      <alignment horizontal="right" vertical="top"/>
      <protection/>
    </xf>
    <xf numFmtId="0" fontId="68" fillId="33" borderId="19" xfId="0" applyNumberFormat="1" applyFont="1" applyFill="1" applyBorder="1" applyAlignment="1" applyProtection="1">
      <alignment horizontal="right" vertical="top"/>
      <protection/>
    </xf>
    <xf numFmtId="0" fontId="68" fillId="33" borderId="20" xfId="0" applyFont="1" applyFill="1" applyBorder="1" applyAlignment="1" applyProtection="1">
      <alignment horizontal="left" vertical="top" wrapText="1"/>
      <protection hidden="1"/>
    </xf>
    <xf numFmtId="0" fontId="68" fillId="33" borderId="17" xfId="0" applyFont="1" applyFill="1" applyBorder="1" applyAlignment="1" applyProtection="1">
      <alignment horizontal="left" vertical="top" wrapText="1"/>
      <protection hidden="1"/>
    </xf>
    <xf numFmtId="0" fontId="68" fillId="33" borderId="19" xfId="0" applyFont="1" applyFill="1" applyBorder="1" applyAlignment="1" applyProtection="1">
      <alignment horizontal="left" vertical="top" wrapText="1"/>
      <protection hidden="1"/>
    </xf>
    <xf numFmtId="0" fontId="66" fillId="33" borderId="20" xfId="0" applyNumberFormat="1" applyFont="1" applyFill="1" applyBorder="1" applyAlignment="1" applyProtection="1">
      <alignment horizontal="center" vertical="top"/>
      <protection/>
    </xf>
    <xf numFmtId="0" fontId="66" fillId="33" borderId="17" xfId="0" applyNumberFormat="1" applyFont="1" applyFill="1" applyBorder="1" applyAlignment="1" applyProtection="1">
      <alignment horizontal="center" vertical="top"/>
      <protection/>
    </xf>
    <xf numFmtId="0" fontId="66" fillId="33" borderId="19" xfId="0" applyNumberFormat="1" applyFont="1" applyFill="1" applyBorder="1" applyAlignment="1" applyProtection="1">
      <alignment horizontal="center" vertical="top"/>
      <protection/>
    </xf>
    <xf numFmtId="0" fontId="66" fillId="33" borderId="0" xfId="0" applyFont="1" applyFill="1" applyAlignment="1" applyProtection="1">
      <alignment horizontal="justify" wrapText="1"/>
      <protection hidden="1"/>
    </xf>
    <xf numFmtId="0" fontId="76" fillId="33" borderId="20" xfId="0" applyFont="1" applyFill="1" applyBorder="1" applyAlignment="1" applyProtection="1">
      <alignment horizontal="center" vertical="center" wrapText="1"/>
      <protection hidden="1"/>
    </xf>
    <xf numFmtId="0" fontId="76" fillId="33" borderId="17" xfId="0" applyFont="1" applyFill="1" applyBorder="1" applyAlignment="1" applyProtection="1">
      <alignment horizontal="center" vertical="center" wrapText="1"/>
      <protection hidden="1"/>
    </xf>
    <xf numFmtId="0" fontId="76" fillId="33" borderId="19" xfId="0" applyFont="1" applyFill="1" applyBorder="1" applyAlignment="1" applyProtection="1">
      <alignment horizontal="center" vertical="center" wrapText="1"/>
      <protection hidden="1"/>
    </xf>
    <xf numFmtId="0" fontId="76" fillId="33" borderId="10" xfId="0" applyFont="1" applyFill="1" applyBorder="1" applyAlignment="1" applyProtection="1">
      <alignment horizontal="center" vertical="top"/>
      <protection hidden="1"/>
    </xf>
    <xf numFmtId="0" fontId="76" fillId="33" borderId="18" xfId="0" applyFont="1" applyFill="1" applyBorder="1" applyAlignment="1" applyProtection="1">
      <alignment horizontal="center" vertical="top"/>
      <protection hidden="1"/>
    </xf>
    <xf numFmtId="0" fontId="76" fillId="33" borderId="21" xfId="0" applyFont="1" applyFill="1" applyBorder="1" applyAlignment="1" applyProtection="1">
      <alignment horizontal="center" vertical="top"/>
      <protection hidden="1"/>
    </xf>
    <xf numFmtId="0" fontId="76" fillId="33" borderId="10" xfId="0" applyFont="1" applyFill="1" applyBorder="1" applyAlignment="1" applyProtection="1">
      <alignment horizontal="center" vertical="top" wrapText="1"/>
      <protection hidden="1"/>
    </xf>
    <xf numFmtId="0" fontId="76" fillId="33" borderId="18" xfId="0" applyFont="1" applyFill="1" applyBorder="1" applyAlignment="1" applyProtection="1">
      <alignment horizontal="center" vertical="top" wrapText="1"/>
      <protection hidden="1"/>
    </xf>
    <xf numFmtId="0" fontId="76" fillId="33" borderId="21" xfId="0" applyFont="1" applyFill="1" applyBorder="1" applyAlignment="1" applyProtection="1">
      <alignment horizontal="center" vertical="top" wrapText="1"/>
      <protection hidden="1"/>
    </xf>
    <xf numFmtId="0" fontId="71" fillId="33" borderId="16" xfId="0" applyFont="1" applyFill="1" applyBorder="1" applyAlignment="1" applyProtection="1">
      <alignment horizontal="left" vertical="top"/>
      <protection hidden="1"/>
    </xf>
    <xf numFmtId="0" fontId="66" fillId="33" borderId="0" xfId="0" applyFont="1" applyFill="1" applyAlignment="1" applyProtection="1">
      <alignment horizontal="right"/>
      <protection hidden="1"/>
    </xf>
    <xf numFmtId="0" fontId="71" fillId="33" borderId="16" xfId="0" applyFont="1" applyFill="1" applyBorder="1" applyAlignment="1" applyProtection="1">
      <alignment horizontal="center" wrapText="1"/>
      <protection hidden="1"/>
    </xf>
    <xf numFmtId="14" fontId="71" fillId="33" borderId="16" xfId="0" applyNumberFormat="1" applyFont="1" applyFill="1" applyBorder="1" applyAlignment="1" applyProtection="1">
      <alignment horizontal="left"/>
      <protection hidden="1"/>
    </xf>
    <xf numFmtId="0" fontId="71" fillId="0" borderId="16" xfId="0" applyFont="1" applyFill="1" applyBorder="1" applyAlignment="1" applyProtection="1">
      <alignment horizontal="center"/>
      <protection hidden="1"/>
    </xf>
    <xf numFmtId="0" fontId="71" fillId="0" borderId="16" xfId="0" applyFont="1" applyFill="1" applyBorder="1" applyAlignment="1" applyProtection="1">
      <alignment horizontal="right"/>
      <protection hidden="1"/>
    </xf>
    <xf numFmtId="0" fontId="71" fillId="33" borderId="0" xfId="0" applyFont="1" applyFill="1" applyBorder="1" applyAlignment="1" applyProtection="1">
      <alignment horizontal="left" vertical="top" wrapText="1"/>
      <protection hidden="1"/>
    </xf>
    <xf numFmtId="0" fontId="66" fillId="0" borderId="0" xfId="0" applyFont="1" applyFill="1" applyAlignment="1" applyProtection="1">
      <alignment horizontal="left" vertical="top" wrapText="1"/>
      <protection hidden="1"/>
    </xf>
    <xf numFmtId="0" fontId="15" fillId="33" borderId="0" xfId="0" applyNumberFormat="1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Alignment="1" applyProtection="1">
      <alignment horizontal="left" vertical="top" wrapText="1"/>
      <protection hidden="1"/>
    </xf>
    <xf numFmtId="0" fontId="66" fillId="33" borderId="0" xfId="0" applyFont="1" applyFill="1" applyBorder="1" applyAlignment="1" applyProtection="1">
      <alignment horizontal="center"/>
      <protection hidden="1"/>
    </xf>
    <xf numFmtId="2" fontId="68" fillId="33" borderId="20" xfId="0" applyNumberFormat="1" applyFont="1" applyFill="1" applyBorder="1" applyAlignment="1" applyProtection="1">
      <alignment horizontal="center" vertical="top"/>
      <protection hidden="1"/>
    </xf>
    <xf numFmtId="2" fontId="68" fillId="33" borderId="17" xfId="0" applyNumberFormat="1" applyFont="1" applyFill="1" applyBorder="1" applyAlignment="1" applyProtection="1">
      <alignment horizontal="center" vertical="top"/>
      <protection hidden="1"/>
    </xf>
    <xf numFmtId="2" fontId="68" fillId="33" borderId="19" xfId="0" applyNumberFormat="1" applyFont="1" applyFill="1" applyBorder="1" applyAlignment="1" applyProtection="1">
      <alignment horizontal="center" vertical="top"/>
      <protection hidden="1"/>
    </xf>
    <xf numFmtId="0" fontId="66" fillId="33" borderId="20" xfId="0" applyNumberFormat="1" applyFont="1" applyFill="1" applyBorder="1" applyAlignment="1" applyProtection="1">
      <alignment horizontal="right" vertical="top"/>
      <protection hidden="1" locked="0"/>
    </xf>
    <xf numFmtId="0" fontId="66" fillId="33" borderId="17" xfId="0" applyNumberFormat="1" applyFont="1" applyFill="1" applyBorder="1" applyAlignment="1" applyProtection="1">
      <alignment horizontal="right" vertical="top"/>
      <protection hidden="1" locked="0"/>
    </xf>
    <xf numFmtId="0" fontId="66" fillId="33" borderId="19" xfId="0" applyNumberFormat="1" applyFont="1" applyFill="1" applyBorder="1" applyAlignment="1" applyProtection="1">
      <alignment horizontal="right" vertical="top"/>
      <protection hidden="1" locked="0"/>
    </xf>
    <xf numFmtId="0" fontId="68" fillId="33" borderId="20" xfId="0" applyFont="1" applyFill="1" applyBorder="1" applyAlignment="1" applyProtection="1">
      <alignment horizontal="center" vertical="top"/>
      <protection hidden="1"/>
    </xf>
    <xf numFmtId="0" fontId="68" fillId="33" borderId="17" xfId="0" applyFont="1" applyFill="1" applyBorder="1" applyAlignment="1" applyProtection="1">
      <alignment horizontal="center" vertical="top"/>
      <protection hidden="1"/>
    </xf>
    <xf numFmtId="0" fontId="68" fillId="33" borderId="19" xfId="0" applyFont="1" applyFill="1" applyBorder="1" applyAlignment="1" applyProtection="1">
      <alignment horizontal="center" vertical="top"/>
      <protection hidden="1"/>
    </xf>
    <xf numFmtId="0" fontId="76" fillId="33" borderId="20" xfId="0" applyFont="1" applyFill="1" applyBorder="1" applyAlignment="1" applyProtection="1">
      <alignment horizontal="center" vertical="center"/>
      <protection hidden="1"/>
    </xf>
    <xf numFmtId="0" fontId="76" fillId="33" borderId="17" xfId="0" applyFont="1" applyFill="1" applyBorder="1" applyAlignment="1" applyProtection="1">
      <alignment horizontal="center" vertical="center"/>
      <protection hidden="1"/>
    </xf>
    <xf numFmtId="0" fontId="76" fillId="33" borderId="19" xfId="0" applyFont="1" applyFill="1" applyBorder="1" applyAlignment="1" applyProtection="1">
      <alignment horizontal="center" vertical="center"/>
      <protection hidden="1"/>
    </xf>
    <xf numFmtId="0" fontId="66" fillId="0" borderId="16" xfId="0" applyFont="1" applyFill="1" applyBorder="1" applyAlignment="1" applyProtection="1">
      <alignment horizontal="left" vertical="top" wrapText="1"/>
      <protection hidden="1"/>
    </xf>
    <xf numFmtId="0" fontId="77" fillId="33" borderId="18" xfId="0" applyFont="1" applyFill="1" applyBorder="1" applyAlignment="1" applyProtection="1">
      <alignment horizontal="center" vertical="top"/>
      <protection hidden="1"/>
    </xf>
    <xf numFmtId="0" fontId="66" fillId="33" borderId="0" xfId="0" applyFont="1" applyFill="1" applyAlignment="1" applyProtection="1">
      <alignment horizontal="left" wrapText="1"/>
      <protection hidden="1"/>
    </xf>
    <xf numFmtId="14" fontId="66" fillId="33" borderId="16" xfId="0" applyNumberFormat="1" applyFont="1" applyFill="1" applyBorder="1" applyAlignment="1" applyProtection="1">
      <alignment horizontal="center" wrapText="1"/>
      <protection hidden="1"/>
    </xf>
    <xf numFmtId="14" fontId="71" fillId="33" borderId="17" xfId="0" applyNumberFormat="1" applyFont="1" applyFill="1" applyBorder="1" applyAlignment="1" applyProtection="1">
      <alignment horizontal="right"/>
      <protection hidden="1" locked="0"/>
    </xf>
    <xf numFmtId="49" fontId="79" fillId="36" borderId="0" xfId="0" applyNumberFormat="1" applyFont="1" applyFill="1" applyBorder="1" applyAlignment="1" applyProtection="1">
      <alignment horizontal="left" vertical="top" wrapText="1"/>
      <protection hidden="1" locked="0"/>
    </xf>
    <xf numFmtId="49" fontId="66" fillId="33" borderId="16" xfId="0" applyNumberFormat="1" applyFont="1" applyFill="1" applyBorder="1" applyAlignment="1" applyProtection="1">
      <alignment horizontal="left" vertical="top" wrapText="1"/>
      <protection hidden="1"/>
    </xf>
    <xf numFmtId="0" fontId="66" fillId="33" borderId="16" xfId="0" applyFont="1" applyFill="1" applyBorder="1" applyAlignment="1" applyProtection="1">
      <alignment horizontal="left" vertical="top" wrapText="1"/>
      <protection hidden="1"/>
    </xf>
    <xf numFmtId="0" fontId="66" fillId="33" borderId="18" xfId="0" applyFont="1" applyFill="1" applyBorder="1" applyAlignment="1" applyProtection="1">
      <alignment horizontal="left" vertical="top" wrapText="1"/>
      <protection hidden="1"/>
    </xf>
    <xf numFmtId="49" fontId="66" fillId="33" borderId="16" xfId="0" applyNumberFormat="1" applyFont="1" applyFill="1" applyBorder="1" applyAlignment="1" applyProtection="1">
      <alignment horizontal="center" wrapText="1"/>
      <protection hidden="1"/>
    </xf>
    <xf numFmtId="0" fontId="66" fillId="33" borderId="16" xfId="0" applyFont="1" applyFill="1" applyBorder="1" applyAlignment="1" applyProtection="1">
      <alignment horizontal="center" wrapText="1"/>
      <protection hidden="1"/>
    </xf>
    <xf numFmtId="0" fontId="80" fillId="33" borderId="0" xfId="0" applyFont="1" applyFill="1" applyAlignment="1" applyProtection="1">
      <alignment horizontal="left" vertical="top" wrapText="1"/>
      <protection hidden="1" locked="0"/>
    </xf>
    <xf numFmtId="49" fontId="81" fillId="36" borderId="0" xfId="0" applyNumberFormat="1" applyFont="1" applyFill="1" applyAlignment="1" applyProtection="1">
      <alignment horizontal="left" vertical="top" wrapText="1"/>
      <protection hidden="1" locked="0"/>
    </xf>
    <xf numFmtId="49" fontId="75" fillId="36" borderId="0" xfId="0" applyNumberFormat="1" applyFont="1" applyFill="1" applyAlignment="1" applyProtection="1">
      <alignment horizontal="left" vertical="top"/>
      <protection hidden="1" locked="0"/>
    </xf>
    <xf numFmtId="49" fontId="71" fillId="33" borderId="0" xfId="0" applyNumberFormat="1" applyFont="1" applyFill="1" applyAlignment="1" applyProtection="1">
      <alignment horizontal="left" vertical="top"/>
      <protection hidden="1"/>
    </xf>
    <xf numFmtId="49" fontId="71" fillId="33" borderId="16" xfId="0" applyNumberFormat="1" applyFont="1" applyFill="1" applyBorder="1" applyAlignment="1" applyProtection="1">
      <alignment horizontal="left"/>
      <protection hidden="1" locked="0"/>
    </xf>
    <xf numFmtId="49" fontId="68" fillId="36" borderId="0" xfId="0" applyNumberFormat="1" applyFont="1" applyFill="1" applyAlignment="1" applyProtection="1">
      <alignment horizontal="left"/>
      <protection hidden="1" locked="0"/>
    </xf>
    <xf numFmtId="49" fontId="75" fillId="33" borderId="0" xfId="0" applyNumberFormat="1" applyFont="1" applyFill="1" applyAlignment="1" applyProtection="1">
      <alignment horizontal="center" vertical="top"/>
      <protection hidden="1"/>
    </xf>
    <xf numFmtId="49" fontId="68" fillId="33" borderId="16" xfId="0" applyNumberFormat="1" applyFont="1" applyFill="1" applyBorder="1" applyAlignment="1" applyProtection="1">
      <alignment horizontal="center"/>
      <protection hidden="1"/>
    </xf>
    <xf numFmtId="49" fontId="75" fillId="0" borderId="0" xfId="0" applyNumberFormat="1" applyFont="1" applyFill="1" applyBorder="1" applyAlignment="1" applyProtection="1">
      <alignment horizontal="left" vertical="top"/>
      <protection/>
    </xf>
    <xf numFmtId="49" fontId="75" fillId="0" borderId="16" xfId="0" applyNumberFormat="1" applyFont="1" applyFill="1" applyBorder="1" applyAlignment="1" applyProtection="1">
      <alignment horizontal="center" vertical="top"/>
      <protection/>
    </xf>
    <xf numFmtId="49" fontId="75" fillId="33" borderId="0" xfId="0" applyNumberFormat="1" applyFont="1" applyFill="1" applyBorder="1" applyAlignment="1" applyProtection="1">
      <alignment horizontal="left" vertical="top" wrapText="1"/>
      <protection hidden="1"/>
    </xf>
    <xf numFmtId="49" fontId="66" fillId="36" borderId="16" xfId="0" applyNumberFormat="1" applyFont="1" applyFill="1" applyBorder="1" applyAlignment="1" applyProtection="1">
      <alignment horizontal="center" vertical="top"/>
      <protection hidden="1" locked="0"/>
    </xf>
    <xf numFmtId="49" fontId="75" fillId="33" borderId="0" xfId="0" applyNumberFormat="1" applyFont="1" applyFill="1" applyAlignment="1" applyProtection="1">
      <alignment horizontal="left" vertical="top" wrapText="1"/>
      <protection hidden="1"/>
    </xf>
    <xf numFmtId="49" fontId="75" fillId="36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75" fillId="33" borderId="0" xfId="0" applyNumberFormat="1" applyFont="1" applyFill="1" applyBorder="1" applyAlignment="1" applyProtection="1">
      <alignment horizontal="center" vertical="top"/>
      <protection hidden="1"/>
    </xf>
    <xf numFmtId="14" fontId="75" fillId="36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68" fillId="33" borderId="18" xfId="0" applyNumberFormat="1" applyFont="1" applyFill="1" applyBorder="1" applyAlignment="1" applyProtection="1">
      <alignment horizontal="center" vertical="top"/>
      <protection hidden="1"/>
    </xf>
    <xf numFmtId="49" fontId="75" fillId="36" borderId="16" xfId="0" applyNumberFormat="1" applyFont="1" applyFill="1" applyBorder="1" applyAlignment="1" applyProtection="1">
      <alignment horizontal="center" vertical="top"/>
      <protection locked="0"/>
    </xf>
    <xf numFmtId="49" fontId="68" fillId="36" borderId="16" xfId="0" applyNumberFormat="1" applyFont="1" applyFill="1" applyBorder="1" applyAlignment="1" applyProtection="1">
      <alignment horizontal="center" vertical="top"/>
      <protection hidden="1" locked="0"/>
    </xf>
    <xf numFmtId="49" fontId="75" fillId="33" borderId="0" xfId="0" applyNumberFormat="1" applyFont="1" applyFill="1" applyAlignment="1" applyProtection="1">
      <alignment horizontal="left" vertical="top"/>
      <protection hidden="1"/>
    </xf>
    <xf numFmtId="49" fontId="75" fillId="36" borderId="0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50" name="Таблица150" displayName="Таблица150" ref="BA53:BC71" comment="" totalsRowShown="0">
  <autoFilter ref="BA53:BC71"/>
  <tableColumns count="3">
    <tableColumn id="1" name="№ п/п"/>
    <tableColumn id="2" name=" Техническое диагностирование "/>
    <tableColumn id="3" name="Стоимость за единицу в бел. рублях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10"/>
  <sheetViews>
    <sheetView tabSelected="1" zoomScale="90" zoomScaleNormal="90" zoomScaleSheetLayoutView="100" zoomScalePageLayoutView="110" workbookViewId="0" topLeftCell="A1">
      <selection activeCell="W6" sqref="W6:AL6"/>
    </sheetView>
  </sheetViews>
  <sheetFormatPr defaultColWidth="2.28125" defaultRowHeight="15"/>
  <cols>
    <col min="1" max="1" width="2.28125" style="13" customWidth="1"/>
    <col min="2" max="2" width="3.140625" style="13" customWidth="1"/>
    <col min="3" max="3" width="2.28125" style="13" customWidth="1"/>
    <col min="4" max="4" width="2.7109375" style="13" customWidth="1"/>
    <col min="5" max="10" width="2.28125" style="13" customWidth="1"/>
    <col min="11" max="11" width="5.57421875" style="13" bestFit="1" customWidth="1"/>
    <col min="12" max="12" width="4.28125" style="13" customWidth="1"/>
    <col min="13" max="13" width="5.8515625" style="13" customWidth="1"/>
    <col min="14" max="14" width="4.28125" style="13" customWidth="1"/>
    <col min="15" max="15" width="2.00390625" style="13" customWidth="1"/>
    <col min="16" max="18" width="2.28125" style="13" customWidth="1"/>
    <col min="19" max="20" width="2.28125" style="15" customWidth="1"/>
    <col min="21" max="22" width="2.28125" style="13" customWidth="1"/>
    <col min="23" max="23" width="1.28515625" style="13" customWidth="1"/>
    <col min="24" max="25" width="2.28125" style="13" customWidth="1"/>
    <col min="26" max="26" width="2.00390625" style="13" customWidth="1"/>
    <col min="27" max="27" width="3.851562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4.28125" style="13" customWidth="1"/>
    <col min="33" max="33" width="2.28125" style="13" customWidth="1"/>
    <col min="34" max="34" width="1.7109375" style="13" customWidth="1"/>
    <col min="35" max="35" width="4.140625" style="13" customWidth="1"/>
    <col min="36" max="37" width="3.00390625" style="13" customWidth="1"/>
    <col min="38" max="38" width="3.140625" style="13" customWidth="1"/>
    <col min="39" max="39" width="2.28125" style="14" customWidth="1"/>
    <col min="40" max="46" width="2.28125" style="13" customWidth="1"/>
    <col min="47" max="47" width="4.7109375" style="13" customWidth="1"/>
    <col min="48" max="48" width="0.71875" style="13" customWidth="1"/>
    <col min="49" max="49" width="2.28125" style="13" customWidth="1"/>
    <col min="50" max="50" width="3.140625" style="13" customWidth="1"/>
    <col min="51" max="51" width="2.7109375" style="13" customWidth="1"/>
    <col min="52" max="52" width="2.28125" style="13" customWidth="1"/>
    <col min="53" max="53" width="15.00390625" style="13" hidden="1" customWidth="1"/>
    <col min="54" max="54" width="35.00390625" style="13" hidden="1" customWidth="1"/>
    <col min="55" max="55" width="34.7109375" style="13" hidden="1" customWidth="1"/>
    <col min="56" max="56" width="6.7109375" style="13" hidden="1" customWidth="1"/>
    <col min="57" max="57" width="3.00390625" style="13" customWidth="1"/>
    <col min="58" max="59" width="2.57421875" style="13" customWidth="1"/>
    <col min="60" max="16384" width="2.28125" style="13" customWidth="1"/>
  </cols>
  <sheetData>
    <row r="1" spans="1:56" ht="150" customHeight="1">
      <c r="A1" s="171" t="s">
        <v>172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9" t="s">
        <v>208</v>
      </c>
      <c r="BB1" s="70" t="s">
        <v>209</v>
      </c>
      <c r="BC1" s="70" t="s">
        <v>210</v>
      </c>
      <c r="BD1" s="71" t="s">
        <v>211</v>
      </c>
    </row>
    <row r="2" spans="1:56" ht="141.7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72" t="s">
        <v>212</v>
      </c>
      <c r="BB2" s="73" t="s">
        <v>209</v>
      </c>
      <c r="BC2" s="73" t="s">
        <v>213</v>
      </c>
      <c r="BD2" s="74" t="s">
        <v>211</v>
      </c>
    </row>
    <row r="3" spans="1:56" ht="34.5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9" t="s">
        <v>214</v>
      </c>
      <c r="BB3" s="70" t="s">
        <v>209</v>
      </c>
      <c r="BC3" s="70" t="s">
        <v>215</v>
      </c>
      <c r="BD3" s="71" t="s">
        <v>211</v>
      </c>
    </row>
    <row r="4" spans="1:56" ht="28.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72" t="s">
        <v>216</v>
      </c>
      <c r="BB4" s="73" t="s">
        <v>217</v>
      </c>
      <c r="BC4" s="73" t="s">
        <v>218</v>
      </c>
      <c r="BD4" s="74" t="s">
        <v>219</v>
      </c>
    </row>
    <row r="5" spans="1:56" s="40" customFormat="1" ht="20.25" customHeight="1">
      <c r="A5" s="1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62" t="s">
        <v>16</v>
      </c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76" t="s">
        <v>220</v>
      </c>
      <c r="BB5" s="77" t="s">
        <v>217</v>
      </c>
      <c r="BC5" s="77" t="s">
        <v>221</v>
      </c>
      <c r="BD5" s="78" t="s">
        <v>219</v>
      </c>
    </row>
    <row r="6" spans="1:56" s="40" customFormat="1" ht="25.5" customHeight="1">
      <c r="A6" s="1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173" t="s">
        <v>226</v>
      </c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79" t="s">
        <v>222</v>
      </c>
      <c r="BB6" s="80" t="s">
        <v>217</v>
      </c>
      <c r="BC6" s="80" t="s">
        <v>223</v>
      </c>
      <c r="BD6" s="81" t="s">
        <v>219</v>
      </c>
    </row>
    <row r="7" spans="1:56" s="40" customFormat="1" ht="25.5" customHeight="1">
      <c r="A7" s="17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62" t="s">
        <v>14</v>
      </c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76" t="s">
        <v>224</v>
      </c>
      <c r="BB7" s="77" t="s">
        <v>217</v>
      </c>
      <c r="BC7" s="77" t="s">
        <v>274</v>
      </c>
      <c r="BD7" s="78" t="s">
        <v>225</v>
      </c>
    </row>
    <row r="8" spans="1:56" s="40" customFormat="1" ht="11.25" customHeight="1">
      <c r="A8" s="17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79" t="s">
        <v>226</v>
      </c>
      <c r="BB8" s="80" t="s">
        <v>217</v>
      </c>
      <c r="BC8" s="80" t="s">
        <v>320</v>
      </c>
      <c r="BD8" s="81" t="s">
        <v>225</v>
      </c>
    </row>
    <row r="9" spans="1:56" s="40" customFormat="1" ht="19.5" customHeight="1">
      <c r="A9" s="17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 t="s">
        <v>9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76" t="s">
        <v>227</v>
      </c>
      <c r="BB9" s="77" t="s">
        <v>228</v>
      </c>
      <c r="BC9" s="77" t="s">
        <v>229</v>
      </c>
      <c r="BD9" s="78" t="s">
        <v>230</v>
      </c>
    </row>
    <row r="10" spans="1:56" ht="48.75" customHeight="1">
      <c r="A10" s="67"/>
      <c r="B10" s="172" t="s">
        <v>173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72" t="s">
        <v>231</v>
      </c>
      <c r="BB10" s="73" t="s">
        <v>228</v>
      </c>
      <c r="BC10" s="73" t="s">
        <v>232</v>
      </c>
      <c r="BD10" s="74" t="s">
        <v>230</v>
      </c>
    </row>
    <row r="11" spans="1:56" s="40" customFormat="1" ht="60" customHeight="1">
      <c r="A11" s="17"/>
      <c r="B11" s="181" t="s">
        <v>275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76" t="s">
        <v>233</v>
      </c>
      <c r="BB11" s="77" t="s">
        <v>228</v>
      </c>
      <c r="BC11" s="77" t="s">
        <v>234</v>
      </c>
      <c r="BD11" s="78" t="s">
        <v>230</v>
      </c>
    </row>
    <row r="12" spans="1:56" s="40" customFormat="1" ht="26.25" customHeight="1">
      <c r="A12" s="17"/>
      <c r="B12" s="82" t="s">
        <v>7</v>
      </c>
      <c r="C12" s="184"/>
      <c r="D12" s="184"/>
      <c r="E12" s="184"/>
      <c r="F12" s="184"/>
      <c r="G12" s="184"/>
      <c r="H12" s="184"/>
      <c r="I12" s="184"/>
      <c r="J12" s="185" t="s">
        <v>0</v>
      </c>
      <c r="K12" s="185"/>
      <c r="L12" s="186"/>
      <c r="M12" s="186"/>
      <c r="N12" s="186"/>
      <c r="O12" s="186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79" t="s">
        <v>235</v>
      </c>
      <c r="BB12" s="80" t="s">
        <v>228</v>
      </c>
      <c r="BC12" s="80" t="s">
        <v>321</v>
      </c>
      <c r="BD12" s="81" t="s">
        <v>236</v>
      </c>
    </row>
    <row r="13" spans="1:56" s="40" customFormat="1" ht="12" customHeight="1">
      <c r="A13" s="17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76" t="s">
        <v>237</v>
      </c>
      <c r="BB13" s="78" t="s">
        <v>238</v>
      </c>
      <c r="BC13" s="77" t="s">
        <v>322</v>
      </c>
      <c r="BD13" s="83" t="s">
        <v>236</v>
      </c>
    </row>
    <row r="14" spans="1:56" s="40" customFormat="1" ht="59.25" customHeight="1">
      <c r="A14" s="35"/>
      <c r="B14" s="98" t="s">
        <v>165</v>
      </c>
      <c r="C14" s="98"/>
      <c r="D14" s="98"/>
      <c r="E14" s="98"/>
      <c r="F14" s="98"/>
      <c r="G14" s="98"/>
      <c r="H14" s="98"/>
      <c r="I14" s="98"/>
      <c r="J14" s="98" t="s">
        <v>166</v>
      </c>
      <c r="K14" s="98"/>
      <c r="L14" s="98"/>
      <c r="M14" s="98"/>
      <c r="N14" s="98"/>
      <c r="O14" s="98"/>
      <c r="P14" s="98" t="s">
        <v>164</v>
      </c>
      <c r="Q14" s="98"/>
      <c r="R14" s="98"/>
      <c r="S14" s="98"/>
      <c r="T14" s="98"/>
      <c r="U14" s="98"/>
      <c r="V14" s="98" t="s">
        <v>167</v>
      </c>
      <c r="W14" s="98"/>
      <c r="X14" s="98"/>
      <c r="Y14" s="98"/>
      <c r="Z14" s="98"/>
      <c r="AA14" s="98" t="s">
        <v>168</v>
      </c>
      <c r="AB14" s="98"/>
      <c r="AC14" s="98"/>
      <c r="AD14" s="98"/>
      <c r="AE14" s="99" t="s">
        <v>169</v>
      </c>
      <c r="AF14" s="100"/>
      <c r="AG14" s="100"/>
      <c r="AH14" s="100"/>
      <c r="AI14" s="100"/>
      <c r="AJ14" s="100"/>
      <c r="AK14" s="100"/>
      <c r="AL14" s="101"/>
      <c r="AM14" s="35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79" t="s">
        <v>239</v>
      </c>
      <c r="BB14" s="80" t="s">
        <v>240</v>
      </c>
      <c r="BC14" s="80" t="s">
        <v>241</v>
      </c>
      <c r="BD14" s="81" t="s">
        <v>242</v>
      </c>
    </row>
    <row r="15" spans="1:56" ht="66" customHeight="1">
      <c r="A15" s="14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9" t="s">
        <v>243</v>
      </c>
      <c r="BB15" s="70" t="s">
        <v>240</v>
      </c>
      <c r="BC15" s="70" t="s">
        <v>244</v>
      </c>
      <c r="BD15" s="71" t="s">
        <v>242</v>
      </c>
    </row>
    <row r="16" spans="1:56" ht="28.5" customHeight="1">
      <c r="A16" s="14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72" t="s">
        <v>245</v>
      </c>
      <c r="BB16" s="73" t="s">
        <v>240</v>
      </c>
      <c r="BC16" s="73" t="s">
        <v>246</v>
      </c>
      <c r="BD16" s="74" t="s">
        <v>242</v>
      </c>
    </row>
    <row r="17" spans="1:56" ht="28.5" customHeight="1">
      <c r="A17" s="14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9" t="s">
        <v>15</v>
      </c>
      <c r="BB17" s="70" t="s">
        <v>247</v>
      </c>
      <c r="BC17" s="70" t="s">
        <v>248</v>
      </c>
      <c r="BD17" s="71" t="s">
        <v>249</v>
      </c>
    </row>
    <row r="18" spans="1:56" ht="28.5" customHeight="1">
      <c r="A18" s="14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72" t="s">
        <v>250</v>
      </c>
      <c r="BB18" s="73" t="s">
        <v>247</v>
      </c>
      <c r="BC18" s="73" t="s">
        <v>251</v>
      </c>
      <c r="BD18" s="74" t="s">
        <v>249</v>
      </c>
    </row>
    <row r="19" spans="1:56" ht="24.75" customHeight="1">
      <c r="A19" s="14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76" t="s">
        <v>252</v>
      </c>
      <c r="BB19" s="77" t="s">
        <v>247</v>
      </c>
      <c r="BC19" s="77" t="s">
        <v>253</v>
      </c>
      <c r="BD19" s="78" t="s">
        <v>249</v>
      </c>
    </row>
    <row r="20" spans="1:56" ht="39.75" customHeight="1">
      <c r="A20" s="14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72" t="s">
        <v>254</v>
      </c>
      <c r="BB20" s="73" t="s">
        <v>255</v>
      </c>
      <c r="BC20" s="73" t="s">
        <v>256</v>
      </c>
      <c r="BD20" s="74" t="s">
        <v>249</v>
      </c>
    </row>
    <row r="21" spans="1:56" s="40" customFormat="1" ht="39.75" customHeight="1">
      <c r="A21" s="17"/>
      <c r="B21" s="183" t="s">
        <v>170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76" t="s">
        <v>257</v>
      </c>
      <c r="BB21" s="77" t="s">
        <v>255</v>
      </c>
      <c r="BC21" s="77" t="s">
        <v>258</v>
      </c>
      <c r="BD21" s="78" t="s">
        <v>249</v>
      </c>
    </row>
    <row r="22" spans="1:56" ht="39.75" customHeight="1">
      <c r="A22" s="67"/>
      <c r="B22" s="165" t="s">
        <v>273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72" t="s">
        <v>259</v>
      </c>
      <c r="BB22" s="73" t="s">
        <v>260</v>
      </c>
      <c r="BC22" s="73" t="s">
        <v>261</v>
      </c>
      <c r="BD22" s="74" t="s">
        <v>262</v>
      </c>
    </row>
    <row r="23" spans="1:56" s="40" customFormat="1" ht="17.25" customHeight="1">
      <c r="A23" s="17"/>
      <c r="B23" s="183" t="s">
        <v>171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76" t="s">
        <v>263</v>
      </c>
      <c r="BB23" s="77" t="s">
        <v>260</v>
      </c>
      <c r="BC23" s="77" t="s">
        <v>264</v>
      </c>
      <c r="BD23" s="78" t="s">
        <v>262</v>
      </c>
    </row>
    <row r="24" spans="1:56" ht="31.5" customHeight="1">
      <c r="A24" s="67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79" t="s">
        <v>265</v>
      </c>
      <c r="BB24" s="80" t="s">
        <v>260</v>
      </c>
      <c r="BC24" s="80" t="s">
        <v>266</v>
      </c>
      <c r="BD24" s="81" t="s">
        <v>262</v>
      </c>
    </row>
    <row r="25" spans="1:56" s="40" customFormat="1" ht="12.75" customHeight="1">
      <c r="A25" s="17"/>
      <c r="B25" s="161" t="s">
        <v>17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69" t="s">
        <v>267</v>
      </c>
      <c r="BB25" s="70" t="s">
        <v>268</v>
      </c>
      <c r="BC25" s="70" t="s">
        <v>269</v>
      </c>
      <c r="BD25" s="70" t="s">
        <v>270</v>
      </c>
    </row>
    <row r="26" spans="1:56" s="40" customFormat="1" ht="20.25" customHeight="1">
      <c r="A26" s="17"/>
      <c r="B26" s="179" t="s">
        <v>18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63"/>
      <c r="AL26" s="63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79" t="s">
        <v>271</v>
      </c>
      <c r="BB26" s="80" t="s">
        <v>268</v>
      </c>
      <c r="BC26" s="80" t="s">
        <v>272</v>
      </c>
      <c r="BD26" s="80" t="s">
        <v>270</v>
      </c>
    </row>
    <row r="27" spans="1:52" s="15" customFormat="1" ht="24" customHeight="1">
      <c r="A27" s="75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</row>
    <row r="28" spans="1:52" s="40" customFormat="1" ht="24" customHeight="1">
      <c r="A28" s="17"/>
      <c r="B28" s="179" t="s">
        <v>19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ht="31.5" customHeight="1">
      <c r="A29" s="6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</row>
    <row r="30" spans="1:52" s="40" customFormat="1" ht="15">
      <c r="A30" s="17"/>
      <c r="B30" s="161" t="s">
        <v>10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3" s="40" customFormat="1" ht="19.5">
      <c r="A31" s="17"/>
      <c r="B31" s="179" t="s">
        <v>11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63"/>
      <c r="AL31" s="63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40" t="s">
        <v>318</v>
      </c>
    </row>
    <row r="32" spans="1:53" s="40" customFormat="1" ht="15">
      <c r="A32" s="17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84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40" t="s">
        <v>319</v>
      </c>
    </row>
    <row r="33" spans="1:53" s="40" customFormat="1" ht="19.5">
      <c r="A33" s="17"/>
      <c r="B33" s="190" t="s">
        <v>12</v>
      </c>
      <c r="C33" s="190"/>
      <c r="D33" s="190"/>
      <c r="E33" s="190"/>
      <c r="F33" s="190"/>
      <c r="G33" s="190"/>
      <c r="H33" s="190"/>
      <c r="I33" s="180"/>
      <c r="J33" s="180"/>
      <c r="K33" s="180"/>
      <c r="L33" s="180"/>
      <c r="M33" s="180"/>
      <c r="N33" s="180"/>
      <c r="O33" s="180"/>
      <c r="P33" s="180"/>
      <c r="Q33" s="180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40" t="s">
        <v>314</v>
      </c>
    </row>
    <row r="34" spans="1:53" s="40" customFormat="1" ht="15">
      <c r="A34" s="17"/>
      <c r="B34" s="29"/>
      <c r="C34" s="29"/>
      <c r="D34" s="29"/>
      <c r="E34" s="29"/>
      <c r="F34" s="29"/>
      <c r="G34" s="29"/>
      <c r="H34" s="29"/>
      <c r="I34" s="187" t="s">
        <v>1</v>
      </c>
      <c r="J34" s="187"/>
      <c r="K34" s="187"/>
      <c r="L34" s="187"/>
      <c r="M34" s="187"/>
      <c r="N34" s="187"/>
      <c r="O34" s="187"/>
      <c r="P34" s="187"/>
      <c r="Q34" s="187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40" t="s">
        <v>315</v>
      </c>
    </row>
    <row r="35" spans="1:53" s="40" customFormat="1" ht="19.5">
      <c r="A35" s="17"/>
      <c r="B35" s="177" t="s">
        <v>13</v>
      </c>
      <c r="C35" s="177"/>
      <c r="D35" s="177"/>
      <c r="E35" s="177"/>
      <c r="F35" s="177"/>
      <c r="G35" s="177"/>
      <c r="H35" s="177"/>
      <c r="I35" s="178"/>
      <c r="J35" s="178"/>
      <c r="K35" s="178"/>
      <c r="L35" s="178"/>
      <c r="M35" s="178"/>
      <c r="N35" s="178"/>
      <c r="O35" s="178"/>
      <c r="P35" s="178"/>
      <c r="Q35" s="178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40" t="s">
        <v>316</v>
      </c>
    </row>
    <row r="36" spans="1:53" s="40" customFormat="1" ht="15">
      <c r="A36" s="17"/>
      <c r="B36" s="29"/>
      <c r="C36" s="29"/>
      <c r="D36" s="29"/>
      <c r="E36" s="29"/>
      <c r="F36" s="29"/>
      <c r="G36" s="29"/>
      <c r="H36" s="29"/>
      <c r="I36" s="31"/>
      <c r="J36" s="32" t="s">
        <v>1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85" t="s">
        <v>317</v>
      </c>
    </row>
    <row r="37" spans="1:53" s="40" customFormat="1" ht="15">
      <c r="A37" s="33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65"/>
      <c r="T37" s="65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5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85"/>
    </row>
    <row r="38" spans="1:52" s="40" customFormat="1" ht="15.75">
      <c r="A38" s="36" t="s">
        <v>174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5"/>
      <c r="N38" s="65"/>
      <c r="O38" s="65"/>
      <c r="P38" s="65"/>
      <c r="Q38" s="65"/>
      <c r="R38" s="65"/>
      <c r="S38" s="65"/>
      <c r="T38" s="65"/>
      <c r="U38" s="174" t="s">
        <v>175</v>
      </c>
      <c r="V38" s="174"/>
      <c r="W38" s="174"/>
      <c r="X38" s="174"/>
      <c r="Y38" s="174"/>
      <c r="Z38" s="174"/>
      <c r="AA38" s="174"/>
      <c r="AB38" s="174"/>
      <c r="AC38" s="174"/>
      <c r="AD38" s="174"/>
      <c r="AE38" s="175"/>
      <c r="AF38" s="175"/>
      <c r="AG38" s="175"/>
      <c r="AH38" s="175"/>
      <c r="AI38" s="175"/>
      <c r="AJ38" s="175"/>
      <c r="AK38" s="175"/>
      <c r="AL38" s="175"/>
      <c r="AM38" s="35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40" customFormat="1" ht="30" customHeight="1">
      <c r="A39" s="143" t="str">
        <f>VLOOKUP($W$6,$BA$2:$BC$39,2,0)</f>
        <v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34"/>
      <c r="R39" s="33"/>
      <c r="S39" s="34"/>
      <c r="T39" s="34"/>
      <c r="U39" s="33"/>
      <c r="V39" s="33"/>
      <c r="W39" s="33"/>
      <c r="X39" s="33"/>
      <c r="Y39" s="33"/>
      <c r="Z39" s="33"/>
      <c r="AA39" s="33"/>
      <c r="AB39" s="33"/>
      <c r="AC39" s="37" t="s">
        <v>0</v>
      </c>
      <c r="AD39" s="37"/>
      <c r="AE39" s="164"/>
      <c r="AF39" s="164"/>
      <c r="AG39" s="164"/>
      <c r="AH39" s="164"/>
      <c r="AI39" s="164"/>
      <c r="AJ39" s="164"/>
      <c r="AK39" s="164"/>
      <c r="AL39" s="38" t="s">
        <v>176</v>
      </c>
      <c r="AM39" s="35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40" customFormat="1" ht="30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34"/>
      <c r="R40" s="33"/>
      <c r="S40" s="34"/>
      <c r="T40" s="34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5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40" customFormat="1" ht="30" customHeight="1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34"/>
      <c r="R41" s="33"/>
      <c r="S41" s="34"/>
      <c r="T41" s="34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5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40" customFormat="1" ht="30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34"/>
      <c r="R42" s="33"/>
      <c r="S42" s="34"/>
      <c r="T42" s="34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5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40" customFormat="1" ht="30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34"/>
      <c r="R43" s="33"/>
      <c r="S43" s="34"/>
      <c r="T43" s="34"/>
      <c r="U43" s="33"/>
      <c r="V43" s="33"/>
      <c r="W43" s="39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5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40" customFormat="1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5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2:52" s="40" customFormat="1" ht="1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5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40" customFormat="1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4"/>
      <c r="T46" s="34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5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1" s="40" customFormat="1" ht="15.75">
      <c r="A47" s="41" t="s">
        <v>177</v>
      </c>
      <c r="B47" s="42"/>
      <c r="C47" s="42"/>
      <c r="D47" s="42"/>
      <c r="E47" s="42"/>
      <c r="F47" s="42"/>
      <c r="G47" s="42"/>
      <c r="H47" s="42"/>
      <c r="I47" s="166" t="str">
        <f>B10</f>
        <v>Указать наименование организации заключившей долгосрочный договор (вместо данного текста)</v>
      </c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42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s="40" customFormat="1" ht="15">
      <c r="A48" s="43" t="s">
        <v>178</v>
      </c>
      <c r="B48" s="42"/>
      <c r="C48" s="42"/>
      <c r="D48" s="42"/>
      <c r="E48" s="42"/>
      <c r="F48" s="42"/>
      <c r="G48" s="42"/>
      <c r="H48" s="42"/>
      <c r="I48" s="168">
        <f>B27</f>
        <v>0</v>
      </c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42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s="40" customFormat="1" ht="15">
      <c r="A49" s="37"/>
      <c r="B49" s="33"/>
      <c r="C49" s="33"/>
      <c r="D49" s="33"/>
      <c r="E49" s="33"/>
      <c r="F49" s="33"/>
      <c r="G49" s="33"/>
      <c r="H49" s="33"/>
      <c r="I49" s="160">
        <f>B29</f>
        <v>0</v>
      </c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35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s="40" customFormat="1" ht="9" customHeight="1">
      <c r="A50" s="33"/>
      <c r="B50" s="33"/>
      <c r="C50" s="33"/>
      <c r="D50" s="33"/>
      <c r="E50" s="33"/>
      <c r="F50" s="33"/>
      <c r="G50" s="33"/>
      <c r="H50" s="33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35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s="40" customFormat="1" ht="17.25" customHeight="1">
      <c r="A51" s="162" t="s">
        <v>179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44"/>
      <c r="T51" s="44"/>
      <c r="U51" s="163">
        <f>L12</f>
        <v>0</v>
      </c>
      <c r="V51" s="163"/>
      <c r="W51" s="163"/>
      <c r="X51" s="163"/>
      <c r="Y51" s="163"/>
      <c r="Z51" s="163"/>
      <c r="AA51" s="33" t="s">
        <v>7</v>
      </c>
      <c r="AB51" s="169">
        <f>C12</f>
        <v>0</v>
      </c>
      <c r="AC51" s="170"/>
      <c r="AD51" s="170"/>
      <c r="AE51" s="170"/>
      <c r="AF51" s="170"/>
      <c r="AG51" s="170"/>
      <c r="AH51" s="170"/>
      <c r="AI51" s="45"/>
      <c r="AJ51" s="45"/>
      <c r="AK51" s="45"/>
      <c r="AM51" s="35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s="40" customFormat="1" ht="9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5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5" s="40" customFormat="1" ht="51.75" customHeight="1">
      <c r="A53" s="127" t="s">
        <v>180</v>
      </c>
      <c r="B53" s="128"/>
      <c r="C53" s="129"/>
      <c r="D53" s="157" t="s">
        <v>181</v>
      </c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9"/>
      <c r="X53" s="127" t="s">
        <v>182</v>
      </c>
      <c r="Y53" s="128"/>
      <c r="Z53" s="129"/>
      <c r="AA53" s="127" t="s">
        <v>183</v>
      </c>
      <c r="AB53" s="128"/>
      <c r="AC53" s="129"/>
      <c r="AD53" s="127" t="s">
        <v>184</v>
      </c>
      <c r="AE53" s="128"/>
      <c r="AF53" s="129"/>
      <c r="AG53" s="127" t="s">
        <v>185</v>
      </c>
      <c r="AH53" s="128"/>
      <c r="AI53" s="129"/>
      <c r="AJ53" s="127" t="s">
        <v>186</v>
      </c>
      <c r="AK53" s="128"/>
      <c r="AL53" s="129"/>
      <c r="AM53" s="35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BA53" s="89" t="s">
        <v>8</v>
      </c>
      <c r="BB53" s="86" t="s">
        <v>276</v>
      </c>
      <c r="BC53" s="87" t="s">
        <v>277</v>
      </c>
    </row>
    <row r="54" spans="1:55" s="40" customFormat="1" ht="31.5" customHeight="1">
      <c r="A54" s="151"/>
      <c r="B54" s="152"/>
      <c r="C54" s="153"/>
      <c r="D54" s="120" t="e">
        <f aca="true" t="shared" si="0" ref="D54:D59">VLOOKUP(A54,$BA$54:$BC$71,2,FALSE)</f>
        <v>#N/A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2"/>
      <c r="X54" s="154">
        <v>1</v>
      </c>
      <c r="Y54" s="155"/>
      <c r="Z54" s="156"/>
      <c r="AA54" s="148" t="e">
        <f aca="true" t="shared" si="1" ref="AA54:AA59">VLOOKUP(A54,$BA$54:$BC$71,3,FALSE)</f>
        <v>#N/A</v>
      </c>
      <c r="AB54" s="149"/>
      <c r="AC54" s="150"/>
      <c r="AD54" s="148" t="e">
        <f aca="true" t="shared" si="2" ref="AD54:AD59">X54*AA54</f>
        <v>#N/A</v>
      </c>
      <c r="AE54" s="149"/>
      <c r="AF54" s="150"/>
      <c r="AG54" s="148" t="e">
        <f aca="true" t="shared" si="3" ref="AG54:AG59">ROUND(AD54*0.2,2)</f>
        <v>#N/A</v>
      </c>
      <c r="AH54" s="149"/>
      <c r="AI54" s="150"/>
      <c r="AJ54" s="148" t="e">
        <f aca="true" t="shared" si="4" ref="AJ54:AJ59">AD54+AG54</f>
        <v>#N/A</v>
      </c>
      <c r="AK54" s="149"/>
      <c r="AL54" s="150"/>
      <c r="AM54" s="35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BA54" s="90" t="s">
        <v>279</v>
      </c>
      <c r="BB54" s="88" t="s">
        <v>278</v>
      </c>
      <c r="BC54" s="92">
        <v>416.64</v>
      </c>
    </row>
    <row r="55" spans="1:55" s="40" customFormat="1" ht="42" customHeight="1">
      <c r="A55" s="151"/>
      <c r="B55" s="152"/>
      <c r="C55" s="153"/>
      <c r="D55" s="120" t="e">
        <f t="shared" si="0"/>
        <v>#N/A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2"/>
      <c r="X55" s="154">
        <v>1</v>
      </c>
      <c r="Y55" s="155"/>
      <c r="Z55" s="156"/>
      <c r="AA55" s="148" t="e">
        <f t="shared" si="1"/>
        <v>#N/A</v>
      </c>
      <c r="AB55" s="149"/>
      <c r="AC55" s="150"/>
      <c r="AD55" s="148" t="e">
        <f t="shared" si="2"/>
        <v>#N/A</v>
      </c>
      <c r="AE55" s="149"/>
      <c r="AF55" s="150"/>
      <c r="AG55" s="148" t="e">
        <f t="shared" si="3"/>
        <v>#N/A</v>
      </c>
      <c r="AH55" s="149"/>
      <c r="AI55" s="150"/>
      <c r="AJ55" s="148" t="e">
        <f t="shared" si="4"/>
        <v>#N/A</v>
      </c>
      <c r="AK55" s="149"/>
      <c r="AL55" s="150"/>
      <c r="AM55" s="35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BA55" s="91" t="s">
        <v>281</v>
      </c>
      <c r="BB55" s="19" t="s">
        <v>280</v>
      </c>
      <c r="BC55" s="93">
        <v>460.8</v>
      </c>
    </row>
    <row r="56" spans="1:55" s="40" customFormat="1" ht="42" customHeight="1">
      <c r="A56" s="151"/>
      <c r="B56" s="152"/>
      <c r="C56" s="153"/>
      <c r="D56" s="120" t="e">
        <f t="shared" si="0"/>
        <v>#N/A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2"/>
      <c r="X56" s="154">
        <v>1</v>
      </c>
      <c r="Y56" s="155"/>
      <c r="Z56" s="156"/>
      <c r="AA56" s="148" t="e">
        <f t="shared" si="1"/>
        <v>#N/A</v>
      </c>
      <c r="AB56" s="149"/>
      <c r="AC56" s="150"/>
      <c r="AD56" s="148" t="e">
        <f t="shared" si="2"/>
        <v>#N/A</v>
      </c>
      <c r="AE56" s="149"/>
      <c r="AF56" s="150"/>
      <c r="AG56" s="148" t="e">
        <f t="shared" si="3"/>
        <v>#N/A</v>
      </c>
      <c r="AH56" s="149"/>
      <c r="AI56" s="150"/>
      <c r="AJ56" s="148" t="e">
        <f t="shared" si="4"/>
        <v>#N/A</v>
      </c>
      <c r="AK56" s="149"/>
      <c r="AL56" s="150"/>
      <c r="AM56" s="35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BA56" s="91" t="s">
        <v>283</v>
      </c>
      <c r="BB56" s="19" t="s">
        <v>282</v>
      </c>
      <c r="BC56" s="93">
        <v>543.36</v>
      </c>
    </row>
    <row r="57" spans="1:55" s="40" customFormat="1" ht="42" customHeight="1">
      <c r="A57" s="151"/>
      <c r="B57" s="152"/>
      <c r="C57" s="153"/>
      <c r="D57" s="120" t="e">
        <f t="shared" si="0"/>
        <v>#N/A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2"/>
      <c r="X57" s="154">
        <v>1</v>
      </c>
      <c r="Y57" s="155"/>
      <c r="Z57" s="156"/>
      <c r="AA57" s="148" t="e">
        <f t="shared" si="1"/>
        <v>#N/A</v>
      </c>
      <c r="AB57" s="149"/>
      <c r="AC57" s="150"/>
      <c r="AD57" s="148" t="e">
        <f t="shared" si="2"/>
        <v>#N/A</v>
      </c>
      <c r="AE57" s="149"/>
      <c r="AF57" s="150"/>
      <c r="AG57" s="148" t="e">
        <f t="shared" si="3"/>
        <v>#N/A</v>
      </c>
      <c r="AH57" s="149"/>
      <c r="AI57" s="150"/>
      <c r="AJ57" s="148" t="e">
        <f t="shared" si="4"/>
        <v>#N/A</v>
      </c>
      <c r="AK57" s="149"/>
      <c r="AL57" s="150"/>
      <c r="AM57" s="35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BA57" s="91" t="s">
        <v>285</v>
      </c>
      <c r="BB57" s="19" t="s">
        <v>284</v>
      </c>
      <c r="BC57" s="93">
        <v>305.28</v>
      </c>
    </row>
    <row r="58" spans="1:55" s="40" customFormat="1" ht="42" customHeight="1">
      <c r="A58" s="151"/>
      <c r="B58" s="152"/>
      <c r="C58" s="153"/>
      <c r="D58" s="120" t="e">
        <f t="shared" si="0"/>
        <v>#N/A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2"/>
      <c r="X58" s="154">
        <v>1</v>
      </c>
      <c r="Y58" s="155"/>
      <c r="Z58" s="156"/>
      <c r="AA58" s="148" t="e">
        <f t="shared" si="1"/>
        <v>#N/A</v>
      </c>
      <c r="AB58" s="149"/>
      <c r="AC58" s="150"/>
      <c r="AD58" s="148" t="e">
        <f t="shared" si="2"/>
        <v>#N/A</v>
      </c>
      <c r="AE58" s="149"/>
      <c r="AF58" s="150"/>
      <c r="AG58" s="148" t="e">
        <f t="shared" si="3"/>
        <v>#N/A</v>
      </c>
      <c r="AH58" s="149"/>
      <c r="AI58" s="150"/>
      <c r="AJ58" s="148" t="e">
        <f t="shared" si="4"/>
        <v>#N/A</v>
      </c>
      <c r="AK58" s="149"/>
      <c r="AL58" s="150"/>
      <c r="AM58" s="35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BA58" s="91" t="s">
        <v>287</v>
      </c>
      <c r="BB58" s="19" t="s">
        <v>286</v>
      </c>
      <c r="BC58" s="93">
        <v>330.24</v>
      </c>
    </row>
    <row r="59" spans="1:55" s="40" customFormat="1" ht="42" customHeight="1">
      <c r="A59" s="151"/>
      <c r="B59" s="152"/>
      <c r="C59" s="153"/>
      <c r="D59" s="120" t="e">
        <f t="shared" si="0"/>
        <v>#N/A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2"/>
      <c r="X59" s="154">
        <v>1</v>
      </c>
      <c r="Y59" s="155"/>
      <c r="Z59" s="156"/>
      <c r="AA59" s="148" t="e">
        <f t="shared" si="1"/>
        <v>#N/A</v>
      </c>
      <c r="AB59" s="149"/>
      <c r="AC59" s="150"/>
      <c r="AD59" s="148" t="e">
        <f t="shared" si="2"/>
        <v>#N/A</v>
      </c>
      <c r="AE59" s="149"/>
      <c r="AF59" s="150"/>
      <c r="AG59" s="148" t="e">
        <f t="shared" si="3"/>
        <v>#N/A</v>
      </c>
      <c r="AH59" s="149"/>
      <c r="AI59" s="150"/>
      <c r="AJ59" s="148" t="e">
        <f t="shared" si="4"/>
        <v>#N/A</v>
      </c>
      <c r="AK59" s="149"/>
      <c r="AL59" s="150"/>
      <c r="AM59" s="35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BA59" s="91" t="s">
        <v>289</v>
      </c>
      <c r="BB59" s="19" t="s">
        <v>288</v>
      </c>
      <c r="BC59" s="93">
        <v>360.96</v>
      </c>
    </row>
    <row r="60" spans="1:55" s="40" customFormat="1" ht="24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  <c r="T60" s="33"/>
      <c r="U60" s="33"/>
      <c r="V60" s="37"/>
      <c r="W60" s="33"/>
      <c r="X60" s="46" t="s">
        <v>187</v>
      </c>
      <c r="Y60" s="33"/>
      <c r="Z60" s="33"/>
      <c r="AA60" s="47"/>
      <c r="AB60" s="47"/>
      <c r="AC60" s="47"/>
      <c r="AD60" s="110">
        <f>SUMIF(AD54:AF59,"&gt;0",AD54:AF59)</f>
        <v>0</v>
      </c>
      <c r="AE60" s="111"/>
      <c r="AF60" s="112"/>
      <c r="AG60" s="110">
        <f>SUMIF(AG54:AI59,"&gt;0",AG54:AI59)</f>
        <v>0</v>
      </c>
      <c r="AH60" s="111"/>
      <c r="AI60" s="112"/>
      <c r="AJ60" s="110">
        <f>SUMIF(AJ54:AL59,"&gt;0",AJ54:AL59)</f>
        <v>0</v>
      </c>
      <c r="AK60" s="111"/>
      <c r="AL60" s="112"/>
      <c r="AM60" s="35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BA60" s="91" t="s">
        <v>291</v>
      </c>
      <c r="BB60" s="19" t="s">
        <v>290</v>
      </c>
      <c r="BC60" s="93">
        <v>407.04</v>
      </c>
    </row>
    <row r="61" spans="1:55" s="40" customFormat="1" ht="2.2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34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5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BA61" s="91" t="s">
        <v>293</v>
      </c>
      <c r="BB61" s="19" t="s">
        <v>292</v>
      </c>
      <c r="BC61" s="93">
        <v>451.2</v>
      </c>
    </row>
    <row r="62" spans="1:55" s="40" customFormat="1" ht="21" customHeight="1">
      <c r="A62" s="103" t="s">
        <v>188</v>
      </c>
      <c r="B62" s="103"/>
      <c r="C62" s="103"/>
      <c r="D62" s="103"/>
      <c r="E62" s="103"/>
      <c r="F62" s="103"/>
      <c r="G62" s="103"/>
      <c r="H62" s="113" t="str">
        <f>SUBSTITUTE(PROPER(INDEX(n_4,MID(TEXT(AJ60,n0),1,1)+1)&amp;INDEX(n0x,MID(TEXT(AJ60,n0),2,1)+1,MID(TEXT(AJ60,n0),3,1)+1)&amp;IF(-MID(TEXT(AJ60,n0),1,3),"миллиард"&amp;VLOOKUP(MID(TEXT(AJ60,n0),3,1)*AND(MID(TEXT(AJ60,n0),2,1)-1),мил,2),"")&amp;INDEX(n_4,MID(TEXT(AJ60,n0),4,1)+1)&amp;INDEX(n0x,MID(TEXT(AJ60,n0),5,1)+1,MID(TEXT(AJ60,n0),6,1)+1)&amp;IF(-MID(TEXT(AJ60,n0),4,3),"миллион"&amp;VLOOKUP(MID(TEXT(AJ60,n0),6,1)*AND(MID(TEXT(AJ60,n0),5,1)-1),мил,2),"")&amp;INDEX(n_4,MID(TEXT(AJ60,n0),7,1)+1)&amp;INDEX(n1x,MID(TEXT(AJ60,n0),8,1)+1,MID(TEXT(AJ60,n0),9,1)+1)&amp;IF(-MID(TEXT(AJ60,n0),7,3),VLOOKUP(MID(TEXT(AJ60,n0),9,1)*AND(MID(TEXT(AJ60,n0),8,1)-1),тыс,2),"")&amp;INDEX(n_4,MID(TEXT(AJ60,n0),10,1)+1)&amp;INDEX(n0x,MID(TEXT(AJ60,n0),11,1)+1,MID(TEXT(AJ60,n0),12,1)+1)),"z"," ")&amp;IF(TRUNC(TEXT(AJ60,n0)),"","Ноль ")&amp;"рубл"&amp;VLOOKUP(MOD(MAX(MOD(MID(TEXT(AJ60,n0),11,2)-11,100),9),10),{0,"ь ";1,"я ";4,"ей "},2)&amp;RIGHT(TEXT(AJ60,n0),2)&amp;" копе"&amp;VLOOKUP(MOD(MAX(MOD(RIGHT(TEXT(AJ60,n0),2)-11,100),9),10),{0,"йка";1,"йки";4,"ек"},2)</f>
        <v>Ноль рублей 00 копеек</v>
      </c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35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BA62" s="91" t="s">
        <v>295</v>
      </c>
      <c r="BB62" s="19" t="s">
        <v>294</v>
      </c>
      <c r="BC62" s="93">
        <v>384</v>
      </c>
    </row>
    <row r="63" spans="1:55" s="40" customFormat="1" ht="27" customHeight="1">
      <c r="A63" s="103" t="s">
        <v>189</v>
      </c>
      <c r="B63" s="103"/>
      <c r="C63" s="103"/>
      <c r="D63" s="103"/>
      <c r="E63" s="103"/>
      <c r="F63" s="103"/>
      <c r="G63" s="103"/>
      <c r="H63" s="102" t="str">
        <f>SUBSTITUTE(PROPER(INDEX(n_4,MID(TEXT(AG60,n0),1,1)+1)&amp;INDEX(n0x,MID(TEXT(AG60,n0),2,1)+1,MID(TEXT(AG60,n0),3,1)+1)&amp;IF(-MID(TEXT(AG60,n0),1,3),"миллиард"&amp;VLOOKUP(MID(TEXT(AG60,n0),3,1)*AND(MID(TEXT(AG60,n0),2,1)-1),мил,2),"")&amp;INDEX(n_4,MID(TEXT(AG60,n0),4,1)+1)&amp;INDEX(n0x,MID(TEXT(AG60,n0),5,1)+1,MID(TEXT(AG60,n0),6,1)+1)&amp;IF(-MID(TEXT(AG60,n0),4,3),"миллион"&amp;VLOOKUP(MID(TEXT(AG60,n0),6,1)*AND(MID(TEXT(AG60,n0),5,1)-1),мил,2),"")&amp;INDEX(n_4,MID(TEXT(AG60,n0),7,1)+1)&amp;INDEX(n1x,MID(TEXT(AG60,n0),8,1)+1,MID(TEXT(AG60,n0),9,1)+1)&amp;IF(-MID(TEXT(AG60,n0),7,3),VLOOKUP(MID(TEXT(AG60,n0),9,1)*AND(MID(TEXT(AG60,n0),8,1)-1),тыс,2),"")&amp;INDEX(n_4,MID(TEXT(AG60,n0),10,1)+1)&amp;INDEX(n0x,MID(TEXT(AG60,n0),11,1)+1,MID(TEXT(AG60,n0),12,1)+1)),"z"," ")&amp;IF(TRUNC(TEXT(AG60,n0)),"","Ноль ")&amp;"рубл"&amp;VLOOKUP(MOD(MAX(MOD(MID(TEXT(AG60,n0),11,2)-11,100),9),10),{0,"ь ";1,"я ";4,"ей "},2)&amp;RIGHT(TEXT(AG60,n0),2)&amp;" копе"&amp;VLOOKUP(MOD(MAX(MOD(RIGHT(TEXT(AG60,n0),2)-11,100),9),10),{0,"йка";1,"йки";4,"ек"},2)</f>
        <v>Ноль рублей 00 копеек</v>
      </c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35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BA63" s="91" t="s">
        <v>297</v>
      </c>
      <c r="BB63" s="19" t="s">
        <v>296</v>
      </c>
      <c r="BC63" s="93">
        <v>416.64</v>
      </c>
    </row>
    <row r="64" spans="1:55" s="40" customFormat="1" ht="11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4"/>
      <c r="T64" s="34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5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BA64" s="91" t="s">
        <v>299</v>
      </c>
      <c r="BB64" s="19" t="s">
        <v>298</v>
      </c>
      <c r="BC64" s="93">
        <v>458.88</v>
      </c>
    </row>
    <row r="65" spans="1:55" s="40" customFormat="1" ht="22.5" customHeight="1">
      <c r="A65" s="146" t="s">
        <v>190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BA65" s="91" t="s">
        <v>301</v>
      </c>
      <c r="BB65" s="19" t="s">
        <v>300</v>
      </c>
      <c r="BC65" s="93">
        <v>495.36</v>
      </c>
    </row>
    <row r="66" spans="1:55" s="40" customFormat="1" ht="22.5" customHeight="1">
      <c r="A66" s="146" t="s">
        <v>191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48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BA66" s="91" t="s">
        <v>303</v>
      </c>
      <c r="BB66" s="19" t="s">
        <v>302</v>
      </c>
      <c r="BC66" s="93">
        <v>566.4</v>
      </c>
    </row>
    <row r="67" spans="1:55" s="40" customFormat="1" ht="22.5" customHeight="1">
      <c r="A67" s="146" t="s">
        <v>192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48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BA67" s="91" t="s">
        <v>305</v>
      </c>
      <c r="BB67" s="19" t="s">
        <v>304</v>
      </c>
      <c r="BC67" s="93">
        <v>243.84</v>
      </c>
    </row>
    <row r="68" spans="1:55" s="40" customFormat="1" ht="7.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34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5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BA68" s="91" t="s">
        <v>307</v>
      </c>
      <c r="BB68" s="19" t="s">
        <v>306</v>
      </c>
      <c r="BC68" s="93">
        <v>284.16</v>
      </c>
    </row>
    <row r="69" spans="1:55" s="40" customFormat="1" ht="92.25" customHeight="1">
      <c r="A69" s="105" t="str">
        <f>VLOOKUP($W$6,$BA$2:$BC$39,3,0)</f>
        <v>Заместитель начальника Новополоцкого 
межрайонного отдела Витебского 
областного управления Госпромнадзора
___________________________А.И.Шепетюк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3"/>
      <c r="AG69" s="33"/>
      <c r="AH69" s="33"/>
      <c r="AI69" s="33"/>
      <c r="AJ69" s="33"/>
      <c r="AK69" s="33"/>
      <c r="AL69" s="33"/>
      <c r="AM69" s="35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BA69" s="91" t="s">
        <v>309</v>
      </c>
      <c r="BB69" s="19" t="s">
        <v>308</v>
      </c>
      <c r="BC69" s="93">
        <v>312.96</v>
      </c>
    </row>
    <row r="70" spans="1:55" s="40" customFormat="1" ht="75">
      <c r="A70" s="35" t="s">
        <v>193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03"/>
      <c r="AG70" s="103"/>
      <c r="AH70" s="103"/>
      <c r="AI70" s="103"/>
      <c r="AJ70" s="103"/>
      <c r="AK70" s="103"/>
      <c r="AL70" s="103"/>
      <c r="AM70" s="35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BA70" s="91" t="s">
        <v>311</v>
      </c>
      <c r="BB70" s="19" t="s">
        <v>310</v>
      </c>
      <c r="BC70" s="93">
        <v>349.44</v>
      </c>
    </row>
    <row r="71" spans="1:55" s="40" customFormat="1" ht="27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2"/>
      <c r="AG71" s="52"/>
      <c r="AH71" s="52"/>
      <c r="AI71" s="52"/>
      <c r="AJ71" s="52"/>
      <c r="AK71" s="52"/>
      <c r="AL71" s="52"/>
      <c r="AM71" s="35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BA71" s="94" t="s">
        <v>313</v>
      </c>
      <c r="BB71" s="95" t="s">
        <v>312</v>
      </c>
      <c r="BC71" s="96">
        <v>410.88</v>
      </c>
    </row>
    <row r="72" spans="1:51" s="40" customFormat="1" ht="15">
      <c r="A72" s="142" t="s">
        <v>194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33"/>
      <c r="M72" s="33"/>
      <c r="N72" s="33"/>
      <c r="O72" s="33"/>
      <c r="P72" s="33"/>
      <c r="Q72" s="33"/>
      <c r="R72" s="142" t="s">
        <v>177</v>
      </c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35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 s="40" customFormat="1" ht="15">
      <c r="A73" s="143" t="str">
        <f>A39</f>
        <v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33"/>
      <c r="P73" s="33"/>
      <c r="Q73" s="33"/>
      <c r="R73" s="144" t="str">
        <f>I47</f>
        <v>Указать наименование организации заключившей долгосрочный договор (вместо данного текста)</v>
      </c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35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s="40" customFormat="1" ht="1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33"/>
      <c r="P74" s="33"/>
      <c r="Q74" s="33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35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s="40" customFormat="1" ht="1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33"/>
      <c r="P75" s="33"/>
      <c r="Q75" s="33"/>
      <c r="R75" s="53" t="s">
        <v>195</v>
      </c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s="40" customFormat="1" ht="1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33"/>
      <c r="P76" s="33"/>
      <c r="Q76" s="33"/>
      <c r="R76" s="145">
        <f>I48</f>
        <v>0</v>
      </c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35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 s="40" customFormat="1" ht="1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33"/>
      <c r="P77" s="33"/>
      <c r="Q77" s="33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35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s="40" customFormat="1" ht="24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33"/>
      <c r="P78" s="33"/>
      <c r="Q78" s="33"/>
      <c r="R78" s="145" t="s">
        <v>196</v>
      </c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35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 s="40" customFormat="1" ht="24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33"/>
      <c r="P79" s="33"/>
      <c r="Q79" s="33"/>
      <c r="R79" s="145">
        <f>I49</f>
        <v>0</v>
      </c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 s="40" customFormat="1" ht="24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33"/>
      <c r="P80" s="33"/>
      <c r="Q80" s="33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 s="40" customFormat="1" ht="24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33"/>
      <c r="P81" s="33"/>
      <c r="Q81" s="33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 s="40" customFormat="1" ht="24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33"/>
      <c r="P82" s="33"/>
      <c r="Q82" s="33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 s="40" customFormat="1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104" t="s">
        <v>197</v>
      </c>
      <c r="O83" s="104"/>
      <c r="P83" s="104"/>
      <c r="Q83" s="104"/>
      <c r="R83" s="104"/>
      <c r="S83" s="136">
        <f>AE38</f>
        <v>0</v>
      </c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54"/>
      <c r="AF83" s="33"/>
      <c r="AG83" s="33"/>
      <c r="AH83" s="33"/>
      <c r="AI83" s="33"/>
      <c r="AJ83" s="33"/>
      <c r="AK83" s="33"/>
      <c r="AL83" s="33"/>
      <c r="AM83" s="35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 s="40" customFormat="1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5"/>
      <c r="N84" s="37" t="s">
        <v>198</v>
      </c>
      <c r="O84" s="33"/>
      <c r="P84" s="33"/>
      <c r="Q84" s="33"/>
      <c r="R84" s="33"/>
      <c r="S84" s="34"/>
      <c r="T84" s="34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5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 s="40" customFormat="1" ht="15">
      <c r="A85" s="55"/>
      <c r="B85" s="137" t="s">
        <v>199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8">
        <f>AB51</f>
        <v>0</v>
      </c>
      <c r="M85" s="138"/>
      <c r="N85" s="138"/>
      <c r="O85" s="138"/>
      <c r="P85" s="138"/>
      <c r="Q85" s="138"/>
      <c r="R85" s="138"/>
      <c r="S85" s="138"/>
      <c r="T85" s="138"/>
      <c r="U85" s="33" t="s">
        <v>0</v>
      </c>
      <c r="V85" s="33"/>
      <c r="W85" s="139">
        <f>U51</f>
        <v>0</v>
      </c>
      <c r="X85" s="139"/>
      <c r="Y85" s="139"/>
      <c r="Z85" s="139"/>
      <c r="AA85" s="139"/>
      <c r="AB85" s="139"/>
      <c r="AC85" s="139"/>
      <c r="AD85" s="139"/>
      <c r="AE85" s="33"/>
      <c r="AF85" s="33"/>
      <c r="AG85" s="33"/>
      <c r="AH85" s="33"/>
      <c r="AI85" s="33"/>
      <c r="AJ85" s="33"/>
      <c r="AK85" s="33"/>
      <c r="AL85" s="33"/>
      <c r="AM85" s="35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 s="40" customFormat="1" ht="15">
      <c r="A86" s="37" t="s">
        <v>200</v>
      </c>
      <c r="B86" s="140"/>
      <c r="C86" s="140"/>
      <c r="D86" s="37" t="s">
        <v>200</v>
      </c>
      <c r="E86" s="141"/>
      <c r="F86" s="141"/>
      <c r="G86" s="141"/>
      <c r="H86" s="141"/>
      <c r="I86" s="141"/>
      <c r="J86" s="141"/>
      <c r="K86" s="141"/>
      <c r="L86" s="56" t="s">
        <v>176</v>
      </c>
      <c r="M86" s="33"/>
      <c r="N86" s="33"/>
      <c r="O86" s="57"/>
      <c r="P86" s="57"/>
      <c r="Q86" s="57"/>
      <c r="R86" s="57"/>
      <c r="S86" s="57"/>
      <c r="T86" s="57"/>
      <c r="U86" s="33"/>
      <c r="V86" s="33"/>
      <c r="W86" s="58"/>
      <c r="X86" s="58"/>
      <c r="Y86" s="58"/>
      <c r="Z86" s="58"/>
      <c r="AA86" s="58"/>
      <c r="AB86" s="58"/>
      <c r="AC86" s="58"/>
      <c r="AD86" s="33"/>
      <c r="AE86" s="33"/>
      <c r="AF86" s="33"/>
      <c r="AG86" s="33"/>
      <c r="AH86" s="33"/>
      <c r="AI86" s="33"/>
      <c r="AJ86" s="33"/>
      <c r="AK86" s="33"/>
      <c r="AL86" s="33"/>
      <c r="AM86" s="35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 s="40" customFormat="1" ht="15">
      <c r="A87" s="126" t="s">
        <v>201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35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 s="40" customFormat="1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4"/>
      <c r="T88" s="3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5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 s="40" customFormat="1" ht="31.5" customHeight="1">
      <c r="A89" s="127" t="s">
        <v>180</v>
      </c>
      <c r="B89" s="128"/>
      <c r="C89" s="129"/>
      <c r="D89" s="130" t="s">
        <v>181</v>
      </c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2"/>
      <c r="X89" s="133" t="s">
        <v>182</v>
      </c>
      <c r="Y89" s="134"/>
      <c r="Z89" s="135"/>
      <c r="AA89" s="133" t="s">
        <v>183</v>
      </c>
      <c r="AB89" s="134"/>
      <c r="AC89" s="135"/>
      <c r="AD89" s="133" t="s">
        <v>184</v>
      </c>
      <c r="AE89" s="134"/>
      <c r="AF89" s="135"/>
      <c r="AG89" s="133" t="s">
        <v>185</v>
      </c>
      <c r="AH89" s="134"/>
      <c r="AI89" s="135"/>
      <c r="AJ89" s="133" t="s">
        <v>186</v>
      </c>
      <c r="AK89" s="134"/>
      <c r="AL89" s="135"/>
      <c r="AM89" s="35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 s="40" customFormat="1" ht="31.5" customHeight="1">
      <c r="A90" s="117">
        <f aca="true" t="shared" si="5" ref="A90:A95">A54</f>
        <v>0</v>
      </c>
      <c r="B90" s="118"/>
      <c r="C90" s="119"/>
      <c r="D90" s="120" t="e">
        <f aca="true" t="shared" si="6" ref="D90:D95">D54</f>
        <v>#N/A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2"/>
      <c r="X90" s="123">
        <f aca="true" t="shared" si="7" ref="X90:X95">X54</f>
        <v>1</v>
      </c>
      <c r="Y90" s="124"/>
      <c r="Z90" s="125"/>
      <c r="AA90" s="114" t="e">
        <f aca="true" t="shared" si="8" ref="AA90:AA95">AA54</f>
        <v>#N/A</v>
      </c>
      <c r="AB90" s="115"/>
      <c r="AC90" s="116"/>
      <c r="AD90" s="114" t="e">
        <f aca="true" t="shared" si="9" ref="AD90:AD95">AD54</f>
        <v>#N/A</v>
      </c>
      <c r="AE90" s="115"/>
      <c r="AF90" s="116"/>
      <c r="AG90" s="114" t="e">
        <f aca="true" t="shared" si="10" ref="AG90:AG95">AG54</f>
        <v>#N/A</v>
      </c>
      <c r="AH90" s="115"/>
      <c r="AI90" s="116"/>
      <c r="AJ90" s="114" t="e">
        <f aca="true" t="shared" si="11" ref="AJ90:AJ95">AJ54</f>
        <v>#N/A</v>
      </c>
      <c r="AK90" s="115"/>
      <c r="AL90" s="116"/>
      <c r="AM90" s="35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 s="40" customFormat="1" ht="40.5" customHeight="1">
      <c r="A91" s="117">
        <f t="shared" si="5"/>
        <v>0</v>
      </c>
      <c r="B91" s="118"/>
      <c r="C91" s="119"/>
      <c r="D91" s="120" t="e">
        <f t="shared" si="6"/>
        <v>#N/A</v>
      </c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2"/>
      <c r="X91" s="123">
        <f t="shared" si="7"/>
        <v>1</v>
      </c>
      <c r="Y91" s="124"/>
      <c r="Z91" s="125"/>
      <c r="AA91" s="114" t="e">
        <f t="shared" si="8"/>
        <v>#N/A</v>
      </c>
      <c r="AB91" s="115"/>
      <c r="AC91" s="116"/>
      <c r="AD91" s="114" t="e">
        <f t="shared" si="9"/>
        <v>#N/A</v>
      </c>
      <c r="AE91" s="115"/>
      <c r="AF91" s="116"/>
      <c r="AG91" s="114" t="e">
        <f t="shared" si="10"/>
        <v>#N/A</v>
      </c>
      <c r="AH91" s="115"/>
      <c r="AI91" s="116"/>
      <c r="AJ91" s="114" t="e">
        <f t="shared" si="11"/>
        <v>#N/A</v>
      </c>
      <c r="AK91" s="115"/>
      <c r="AL91" s="116"/>
      <c r="AM91" s="35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 s="40" customFormat="1" ht="31.5" customHeight="1">
      <c r="A92" s="117">
        <f t="shared" si="5"/>
        <v>0</v>
      </c>
      <c r="B92" s="118"/>
      <c r="C92" s="119"/>
      <c r="D92" s="120" t="e">
        <f t="shared" si="6"/>
        <v>#N/A</v>
      </c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2"/>
      <c r="X92" s="123">
        <f t="shared" si="7"/>
        <v>1</v>
      </c>
      <c r="Y92" s="124"/>
      <c r="Z92" s="125"/>
      <c r="AA92" s="114" t="e">
        <f t="shared" si="8"/>
        <v>#N/A</v>
      </c>
      <c r="AB92" s="115"/>
      <c r="AC92" s="116"/>
      <c r="AD92" s="114" t="e">
        <f t="shared" si="9"/>
        <v>#N/A</v>
      </c>
      <c r="AE92" s="115"/>
      <c r="AF92" s="116"/>
      <c r="AG92" s="114" t="e">
        <f t="shared" si="10"/>
        <v>#N/A</v>
      </c>
      <c r="AH92" s="115"/>
      <c r="AI92" s="116"/>
      <c r="AJ92" s="114" t="e">
        <f t="shared" si="11"/>
        <v>#N/A</v>
      </c>
      <c r="AK92" s="115"/>
      <c r="AL92" s="116"/>
      <c r="AM92" s="35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 s="40" customFormat="1" ht="31.5" customHeight="1">
      <c r="A93" s="117">
        <f t="shared" si="5"/>
        <v>0</v>
      </c>
      <c r="B93" s="118"/>
      <c r="C93" s="119"/>
      <c r="D93" s="120" t="e">
        <f t="shared" si="6"/>
        <v>#N/A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2"/>
      <c r="X93" s="123">
        <f t="shared" si="7"/>
        <v>1</v>
      </c>
      <c r="Y93" s="124"/>
      <c r="Z93" s="125"/>
      <c r="AA93" s="114" t="e">
        <f t="shared" si="8"/>
        <v>#N/A</v>
      </c>
      <c r="AB93" s="115"/>
      <c r="AC93" s="116"/>
      <c r="AD93" s="114" t="e">
        <f t="shared" si="9"/>
        <v>#N/A</v>
      </c>
      <c r="AE93" s="115"/>
      <c r="AF93" s="116"/>
      <c r="AG93" s="114" t="e">
        <f t="shared" si="10"/>
        <v>#N/A</v>
      </c>
      <c r="AH93" s="115"/>
      <c r="AI93" s="116"/>
      <c r="AJ93" s="114" t="e">
        <f t="shared" si="11"/>
        <v>#N/A</v>
      </c>
      <c r="AK93" s="115"/>
      <c r="AL93" s="116"/>
      <c r="AM93" s="35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:51" s="40" customFormat="1" ht="31.5" customHeight="1">
      <c r="A94" s="117">
        <f t="shared" si="5"/>
        <v>0</v>
      </c>
      <c r="B94" s="118"/>
      <c r="C94" s="119"/>
      <c r="D94" s="120" t="e">
        <f t="shared" si="6"/>
        <v>#N/A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2"/>
      <c r="X94" s="123">
        <f t="shared" si="7"/>
        <v>1</v>
      </c>
      <c r="Y94" s="124"/>
      <c r="Z94" s="125"/>
      <c r="AA94" s="114" t="e">
        <f t="shared" si="8"/>
        <v>#N/A</v>
      </c>
      <c r="AB94" s="115"/>
      <c r="AC94" s="116"/>
      <c r="AD94" s="114" t="e">
        <f t="shared" si="9"/>
        <v>#N/A</v>
      </c>
      <c r="AE94" s="115"/>
      <c r="AF94" s="116"/>
      <c r="AG94" s="114" t="e">
        <f t="shared" si="10"/>
        <v>#N/A</v>
      </c>
      <c r="AH94" s="115"/>
      <c r="AI94" s="116"/>
      <c r="AJ94" s="114" t="e">
        <f t="shared" si="11"/>
        <v>#N/A</v>
      </c>
      <c r="AK94" s="115"/>
      <c r="AL94" s="116"/>
      <c r="AM94" s="35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 s="40" customFormat="1" ht="31.5" customHeight="1">
      <c r="A95" s="117">
        <f t="shared" si="5"/>
        <v>0</v>
      </c>
      <c r="B95" s="118"/>
      <c r="C95" s="119"/>
      <c r="D95" s="120" t="e">
        <f t="shared" si="6"/>
        <v>#N/A</v>
      </c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2"/>
      <c r="X95" s="123">
        <f t="shared" si="7"/>
        <v>1</v>
      </c>
      <c r="Y95" s="124"/>
      <c r="Z95" s="125"/>
      <c r="AA95" s="114" t="e">
        <f t="shared" si="8"/>
        <v>#N/A</v>
      </c>
      <c r="AB95" s="115"/>
      <c r="AC95" s="116"/>
      <c r="AD95" s="114" t="e">
        <f t="shared" si="9"/>
        <v>#N/A</v>
      </c>
      <c r="AE95" s="115"/>
      <c r="AF95" s="116"/>
      <c r="AG95" s="114" t="e">
        <f t="shared" si="10"/>
        <v>#N/A</v>
      </c>
      <c r="AH95" s="115"/>
      <c r="AI95" s="116"/>
      <c r="AJ95" s="114" t="e">
        <f t="shared" si="11"/>
        <v>#N/A</v>
      </c>
      <c r="AK95" s="115"/>
      <c r="AL95" s="116"/>
      <c r="AM95" s="35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 s="40" customFormat="1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4"/>
      <c r="T96" s="33"/>
      <c r="U96" s="33"/>
      <c r="V96" s="33"/>
      <c r="W96" s="33"/>
      <c r="X96" s="46" t="s">
        <v>187</v>
      </c>
      <c r="Y96" s="33"/>
      <c r="Z96" s="33"/>
      <c r="AA96" s="47"/>
      <c r="AB96" s="47"/>
      <c r="AC96" s="47"/>
      <c r="AD96" s="110">
        <f>SUMIF(AD90:AF95,"&gt;0",AD90:AF95)</f>
        <v>0</v>
      </c>
      <c r="AE96" s="111"/>
      <c r="AF96" s="112"/>
      <c r="AG96" s="110">
        <f>SUMIF(AG90:AI95,"&gt;0",AG90:AI95)</f>
        <v>0</v>
      </c>
      <c r="AH96" s="111"/>
      <c r="AI96" s="112"/>
      <c r="AJ96" s="110">
        <f>SUMIF(AJ90:AL95,"&gt;0",AJ90:AL95)</f>
        <v>0</v>
      </c>
      <c r="AK96" s="111"/>
      <c r="AL96" s="112"/>
      <c r="AM96" s="35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 s="40" customFormat="1" ht="15">
      <c r="A97" s="103" t="s">
        <v>202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35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</row>
    <row r="98" spans="1:51" s="40" customFormat="1" ht="15">
      <c r="A98" s="103" t="s">
        <v>203</v>
      </c>
      <c r="B98" s="103"/>
      <c r="C98" s="103"/>
      <c r="D98" s="103"/>
      <c r="E98" s="103"/>
      <c r="F98" s="103"/>
      <c r="G98" s="103"/>
      <c r="H98" s="113" t="str">
        <f>SUBSTITUTE(PROPER(INDEX(n_4,MID(TEXT(AJ96,n0),1,1)+1)&amp;INDEX(n0x,MID(TEXT(AJ96,n0),2,1)+1,MID(TEXT(AJ96,n0),3,1)+1)&amp;IF(-MID(TEXT(AJ96,n0),1,3),"миллиард"&amp;VLOOKUP(MID(TEXT(AJ96,n0),3,1)*AND(MID(TEXT(AJ96,n0),2,1)-1),мил,2),"")&amp;INDEX(n_4,MID(TEXT(AJ96,n0),4,1)+1)&amp;INDEX(n0x,MID(TEXT(AJ96,n0),5,1)+1,MID(TEXT(AJ96,n0),6,1)+1)&amp;IF(-MID(TEXT(AJ96,n0),4,3),"миллион"&amp;VLOOKUP(MID(TEXT(AJ96,n0),6,1)*AND(MID(TEXT(AJ96,n0),5,1)-1),мил,2),"")&amp;INDEX(n_4,MID(TEXT(AJ96,n0),7,1)+1)&amp;INDEX(n1x,MID(TEXT(AJ96,n0),8,1)+1,MID(TEXT(AJ96,n0),9,1)+1)&amp;IF(-MID(TEXT(AJ96,n0),7,3),VLOOKUP(MID(TEXT(AJ96,n0),9,1)*AND(MID(TEXT(AJ96,n0),8,1)-1),тыс,2),"")&amp;INDEX(n_4,MID(TEXT(AJ96,n0),10,1)+1)&amp;INDEX(n0x,MID(TEXT(AJ96,n0),11,1)+1,MID(TEXT(AJ96,n0),12,1)+1)),"z"," ")&amp;IF(TRUNC(TEXT(AJ96,n0)),"","Ноль ")&amp;"рубл"&amp;VLOOKUP(MOD(MAX(MOD(MID(TEXT(AJ96,n0),11,2)-11,100),9),10),{0,"ь ";1,"я ";4,"ей "},2)&amp;RIGHT(TEXT(AJ96,n0),2)&amp;" копе"&amp;VLOOKUP(MOD(MAX(MOD(RIGHT(TEXT(AJ96,n0),2)-11,100),9),10),{0,"йка";1,"йки";4,"ек"},2)</f>
        <v>Ноль рублей 00 копеек</v>
      </c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35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</row>
    <row r="99" spans="1:51" s="40" customFormat="1" ht="20.25" customHeight="1">
      <c r="A99" s="33" t="s">
        <v>189</v>
      </c>
      <c r="B99" s="33"/>
      <c r="C99" s="33"/>
      <c r="D99" s="33"/>
      <c r="E99" s="33"/>
      <c r="F99" s="33"/>
      <c r="G99" s="33"/>
      <c r="H99" s="102" t="str">
        <f>SUBSTITUTE(PROPER(INDEX(n_4,MID(TEXT(AG96,n0),1,1)+1)&amp;INDEX(n0x,MID(TEXT(AG96,n0),2,1)+1,MID(TEXT(AG96,n0),3,1)+1)&amp;IF(-MID(TEXT(AG96,n0),1,3),"миллиард"&amp;VLOOKUP(MID(TEXT(AG96,n0),3,1)*AND(MID(TEXT(AG96,n0),2,1)-1),мил,2),"")&amp;INDEX(n_4,MID(TEXT(AG96,n0),4,1)+1)&amp;INDEX(n0x,MID(TEXT(AG96,n0),5,1)+1,MID(TEXT(AG96,n0),6,1)+1)&amp;IF(-MID(TEXT(AG96,n0),4,3),"миллион"&amp;VLOOKUP(MID(TEXT(AG96,n0),6,1)*AND(MID(TEXT(AG96,n0),5,1)-1),мил,2),"")&amp;INDEX(n_4,MID(TEXT(AG96,n0),7,1)+1)&amp;INDEX(n1x,MID(TEXT(AG96,n0),8,1)+1,MID(TEXT(AG96,n0),9,1)+1)&amp;IF(-MID(TEXT(AG96,n0),7,3),VLOOKUP(MID(TEXT(AG96,n0),9,1)*AND(MID(TEXT(AG96,n0),8,1)-1),тыс,2),"")&amp;INDEX(n_4,MID(TEXT(AG96,n0),10,1)+1)&amp;INDEX(n0x,MID(TEXT(AG96,n0),11,1)+1,MID(TEXT(AG96,n0),12,1)+1)),"z"," ")&amp;IF(TRUNC(TEXT(AG96,n0)),"","Ноль ")&amp;"рубл"&amp;VLOOKUP(MOD(MAX(MOD(MID(TEXT(AG96,n0),11,2)-11,100),9),10),{0,"ь ";1,"я ";4,"ей "},2)&amp;RIGHT(TEXT(AG96,n0),2)&amp;" копе"&amp;VLOOKUP(MOD(MAX(MOD(RIGHT(TEXT(AG96,n0),2)-11,100),9),10),{0,"йка";1,"йки";4,"ек"},2)</f>
        <v>Ноль рублей 00 копеек</v>
      </c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35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</row>
    <row r="100" spans="1:51" s="40" customFormat="1" ht="15">
      <c r="A100" s="103" t="s">
        <v>204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35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</row>
    <row r="101" spans="1:51" s="40" customFormat="1" ht="15">
      <c r="A101" s="103" t="s">
        <v>205</v>
      </c>
      <c r="B101" s="103"/>
      <c r="C101" s="103"/>
      <c r="D101" s="103"/>
      <c r="E101" s="103"/>
      <c r="F101" s="103"/>
      <c r="G101" s="103"/>
      <c r="H101" s="103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4"/>
      <c r="AE101" s="54"/>
      <c r="AF101" s="54"/>
      <c r="AG101" s="54"/>
      <c r="AH101" s="54"/>
      <c r="AI101" s="54"/>
      <c r="AJ101" s="54"/>
      <c r="AK101" s="54"/>
      <c r="AL101" s="54"/>
      <c r="AM101" s="35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</row>
    <row r="102" spans="1:51" s="40" customFormat="1" ht="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4"/>
      <c r="T102" s="3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5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</row>
    <row r="103" spans="1:51" s="40" customFormat="1" ht="15">
      <c r="A103" s="104" t="s">
        <v>194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33"/>
      <c r="N103" s="33"/>
      <c r="O103" s="33"/>
      <c r="P103" s="33"/>
      <c r="Q103" s="33"/>
      <c r="R103" s="33"/>
      <c r="S103" s="34"/>
      <c r="T103" s="34"/>
      <c r="U103" s="33"/>
      <c r="V103" s="33"/>
      <c r="W103" s="33"/>
      <c r="X103" s="33"/>
      <c r="Y103" s="37" t="s">
        <v>177</v>
      </c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5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</row>
    <row r="104" spans="1:51" s="40" customFormat="1" ht="15">
      <c r="A104" s="105" t="str">
        <f>A69</f>
        <v>Заместитель начальника Новополоцкого 
межрайонного отдела Витебского 
областного управления Госпромнадзора
___________________________А.И.Шепетюк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34"/>
      <c r="U104" s="33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35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</row>
    <row r="105" spans="1:51" s="40" customFormat="1" ht="27.75" customHeight="1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34"/>
      <c r="U105" s="33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35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</row>
    <row r="106" spans="1:51" s="40" customFormat="1" ht="33.75" customHeight="1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34"/>
      <c r="U106" s="33"/>
      <c r="V106" s="33"/>
      <c r="W106" s="33"/>
      <c r="X106" s="33"/>
      <c r="Y106" s="33"/>
      <c r="Z106" s="33"/>
      <c r="AA106" s="60" t="s">
        <v>206</v>
      </c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5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</row>
    <row r="107" spans="1:51" s="40" customFormat="1" ht="1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34"/>
      <c r="U107" s="33"/>
      <c r="V107" s="108"/>
      <c r="W107" s="108"/>
      <c r="X107" s="108"/>
      <c r="Y107" s="108"/>
      <c r="Z107" s="108"/>
      <c r="AA107" s="108"/>
      <c r="AB107" s="108"/>
      <c r="AC107" s="108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35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</row>
    <row r="108" spans="1:51" s="40" customFormat="1" ht="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4"/>
      <c r="T108" s="34"/>
      <c r="U108" s="33"/>
      <c r="V108" s="33" t="s">
        <v>1</v>
      </c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61" t="s">
        <v>207</v>
      </c>
      <c r="AH108" s="33"/>
      <c r="AI108" s="33"/>
      <c r="AJ108" s="33"/>
      <c r="AK108" s="33"/>
      <c r="AL108" s="33"/>
      <c r="AM108" s="35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</row>
    <row r="109" spans="1:51" s="40" customFormat="1" ht="15">
      <c r="A109" s="33"/>
      <c r="B109" s="33"/>
      <c r="C109" s="33"/>
      <c r="D109" s="33"/>
      <c r="E109" s="33" t="s">
        <v>193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4"/>
      <c r="T109" s="34"/>
      <c r="U109" s="33"/>
      <c r="V109" s="33"/>
      <c r="W109" s="33"/>
      <c r="X109" s="33"/>
      <c r="Y109" s="33"/>
      <c r="AA109" s="33"/>
      <c r="AB109" s="33" t="s">
        <v>193</v>
      </c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5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</row>
    <row r="110" spans="1:51" s="40" customFormat="1" ht="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</row>
  </sheetData>
  <sheetProtection password="CE28" sheet="1" formatCells="0" formatColumns="0" formatRows="0" selectLockedCells="1"/>
  <mergeCells count="218">
    <mergeCell ref="J12:K12"/>
    <mergeCell ref="L12:O12"/>
    <mergeCell ref="I34:Q34"/>
    <mergeCell ref="B29:AL29"/>
    <mergeCell ref="B21:AL21"/>
    <mergeCell ref="B27:AL27"/>
    <mergeCell ref="B33:H33"/>
    <mergeCell ref="R33:AL33"/>
    <mergeCell ref="P14:U14"/>
    <mergeCell ref="V14:Z14"/>
    <mergeCell ref="B11:AL11"/>
    <mergeCell ref="B24:AL24"/>
    <mergeCell ref="B26:AJ26"/>
    <mergeCell ref="B28:AL28"/>
    <mergeCell ref="B30:AL30"/>
    <mergeCell ref="B25:AL25"/>
    <mergeCell ref="B23:AL23"/>
    <mergeCell ref="B15:I15"/>
    <mergeCell ref="B14:I14"/>
    <mergeCell ref="C12:I12"/>
    <mergeCell ref="R35:AL35"/>
    <mergeCell ref="B35:H35"/>
    <mergeCell ref="I35:Q35"/>
    <mergeCell ref="B31:AJ31"/>
    <mergeCell ref="B16:I16"/>
    <mergeCell ref="B20:I20"/>
    <mergeCell ref="B19:I19"/>
    <mergeCell ref="I33:Q33"/>
    <mergeCell ref="J16:O16"/>
    <mergeCell ref="P16:U16"/>
    <mergeCell ref="AJ58:AL58"/>
    <mergeCell ref="A94:C94"/>
    <mergeCell ref="D94:W94"/>
    <mergeCell ref="X94:Z94"/>
    <mergeCell ref="AA94:AC94"/>
    <mergeCell ref="AD94:AF94"/>
    <mergeCell ref="AG94:AI94"/>
    <mergeCell ref="AJ94:AL94"/>
    <mergeCell ref="A58:C58"/>
    <mergeCell ref="D58:W58"/>
    <mergeCell ref="X58:Z58"/>
    <mergeCell ref="AA58:AC58"/>
    <mergeCell ref="AD58:AF58"/>
    <mergeCell ref="AG58:AI58"/>
    <mergeCell ref="AB51:AH51"/>
    <mergeCell ref="A1:AM2"/>
    <mergeCell ref="B10:AL10"/>
    <mergeCell ref="W6:AL6"/>
    <mergeCell ref="U38:AD38"/>
    <mergeCell ref="AE38:AL38"/>
    <mergeCell ref="A39:P43"/>
    <mergeCell ref="AE39:AK39"/>
    <mergeCell ref="B22:AL22"/>
    <mergeCell ref="J14:O14"/>
    <mergeCell ref="X53:Z53"/>
    <mergeCell ref="AA53:AC53"/>
    <mergeCell ref="AD53:AF53"/>
    <mergeCell ref="AG53:AI53"/>
    <mergeCell ref="I47:AL47"/>
    <mergeCell ref="I48:AL48"/>
    <mergeCell ref="I49:AL49"/>
    <mergeCell ref="I50:AL50"/>
    <mergeCell ref="A51:R51"/>
    <mergeCell ref="U51:Z51"/>
    <mergeCell ref="AJ53:AL53"/>
    <mergeCell ref="A54:C54"/>
    <mergeCell ref="D54:W54"/>
    <mergeCell ref="X54:Z54"/>
    <mergeCell ref="AA54:AC54"/>
    <mergeCell ref="AD54:AF54"/>
    <mergeCell ref="A53:C53"/>
    <mergeCell ref="D53:W53"/>
    <mergeCell ref="AG56:AI56"/>
    <mergeCell ref="AJ56:AL56"/>
    <mergeCell ref="A55:C55"/>
    <mergeCell ref="D55:W55"/>
    <mergeCell ref="X55:Z55"/>
    <mergeCell ref="AA55:AC55"/>
    <mergeCell ref="X57:Z57"/>
    <mergeCell ref="AA57:AC57"/>
    <mergeCell ref="AD57:AF57"/>
    <mergeCell ref="AG57:AI57"/>
    <mergeCell ref="AG54:AI54"/>
    <mergeCell ref="AJ54:AL54"/>
    <mergeCell ref="AJ55:AL55"/>
    <mergeCell ref="A56:C56"/>
    <mergeCell ref="D56:W56"/>
    <mergeCell ref="X56:Z56"/>
    <mergeCell ref="AA56:AC56"/>
    <mergeCell ref="AD56:AF56"/>
    <mergeCell ref="AD55:AF55"/>
    <mergeCell ref="AG55:AI55"/>
    <mergeCell ref="AJ57:AL57"/>
    <mergeCell ref="A59:C59"/>
    <mergeCell ref="D59:W59"/>
    <mergeCell ref="X59:Z59"/>
    <mergeCell ref="AA59:AC59"/>
    <mergeCell ref="AD59:AF59"/>
    <mergeCell ref="AG59:AI59"/>
    <mergeCell ref="AJ59:AL59"/>
    <mergeCell ref="A57:C57"/>
    <mergeCell ref="D57:W57"/>
    <mergeCell ref="AD60:AF60"/>
    <mergeCell ref="AG60:AI60"/>
    <mergeCell ref="AJ60:AL60"/>
    <mergeCell ref="A62:G62"/>
    <mergeCell ref="H62:AL62"/>
    <mergeCell ref="A63:G63"/>
    <mergeCell ref="H63:AL63"/>
    <mergeCell ref="A65:AM65"/>
    <mergeCell ref="A66:AL66"/>
    <mergeCell ref="A67:AL67"/>
    <mergeCell ref="A69:T69"/>
    <mergeCell ref="U70:AE70"/>
    <mergeCell ref="AF70:AL70"/>
    <mergeCell ref="A72:K72"/>
    <mergeCell ref="R72:AL72"/>
    <mergeCell ref="A73:N82"/>
    <mergeCell ref="R73:AL74"/>
    <mergeCell ref="R76:AL77"/>
    <mergeCell ref="R78:AL78"/>
    <mergeCell ref="R79:AM82"/>
    <mergeCell ref="N83:R83"/>
    <mergeCell ref="S83:AD83"/>
    <mergeCell ref="B85:K85"/>
    <mergeCell ref="L85:T85"/>
    <mergeCell ref="W85:AD85"/>
    <mergeCell ref="B86:C86"/>
    <mergeCell ref="E86:K86"/>
    <mergeCell ref="A87:AL87"/>
    <mergeCell ref="A89:C89"/>
    <mergeCell ref="D89:W89"/>
    <mergeCell ref="X89:Z89"/>
    <mergeCell ref="AA89:AC89"/>
    <mergeCell ref="AD89:AF89"/>
    <mergeCell ref="AG89:AI89"/>
    <mergeCell ref="AJ89:AL89"/>
    <mergeCell ref="AG91:AI91"/>
    <mergeCell ref="AJ91:AL91"/>
    <mergeCell ref="A90:C90"/>
    <mergeCell ref="D90:W90"/>
    <mergeCell ref="X90:Z90"/>
    <mergeCell ref="AA90:AC90"/>
    <mergeCell ref="AD90:AF90"/>
    <mergeCell ref="AG90:AI90"/>
    <mergeCell ref="X92:Z92"/>
    <mergeCell ref="AA92:AC92"/>
    <mergeCell ref="AD92:AF92"/>
    <mergeCell ref="AG92:AI92"/>
    <mergeCell ref="AJ90:AL90"/>
    <mergeCell ref="A91:C91"/>
    <mergeCell ref="D91:W91"/>
    <mergeCell ref="X91:Z91"/>
    <mergeCell ref="AA91:AC91"/>
    <mergeCell ref="AD91:AF91"/>
    <mergeCell ref="AJ92:AL92"/>
    <mergeCell ref="A93:C93"/>
    <mergeCell ref="D93:W93"/>
    <mergeCell ref="X93:Z93"/>
    <mergeCell ref="AA93:AC93"/>
    <mergeCell ref="AD93:AF93"/>
    <mergeCell ref="AG93:AI93"/>
    <mergeCell ref="AJ93:AL93"/>
    <mergeCell ref="A92:C92"/>
    <mergeCell ref="D92:W92"/>
    <mergeCell ref="AJ95:AL95"/>
    <mergeCell ref="A95:C95"/>
    <mergeCell ref="D95:W95"/>
    <mergeCell ref="X95:Z95"/>
    <mergeCell ref="AA95:AC95"/>
    <mergeCell ref="AD95:AF95"/>
    <mergeCell ref="AG95:AI95"/>
    <mergeCell ref="AD96:AF96"/>
    <mergeCell ref="AG96:AI96"/>
    <mergeCell ref="AJ96:AL96"/>
    <mergeCell ref="A97:AL97"/>
    <mergeCell ref="A98:G98"/>
    <mergeCell ref="H98:AL98"/>
    <mergeCell ref="H99:AL99"/>
    <mergeCell ref="A100:AL100"/>
    <mergeCell ref="A101:H101"/>
    <mergeCell ref="A103:L103"/>
    <mergeCell ref="A104:S107"/>
    <mergeCell ref="V104:AL105"/>
    <mergeCell ref="V107:AC107"/>
    <mergeCell ref="AD107:AL107"/>
    <mergeCell ref="AA14:AD14"/>
    <mergeCell ref="AE14:AL14"/>
    <mergeCell ref="J15:O15"/>
    <mergeCell ref="P15:U15"/>
    <mergeCell ref="V15:Z15"/>
    <mergeCell ref="AA15:AD15"/>
    <mergeCell ref="AE15:AL15"/>
    <mergeCell ref="V16:Z16"/>
    <mergeCell ref="AA16:AD16"/>
    <mergeCell ref="AE16:AL16"/>
    <mergeCell ref="B17:I17"/>
    <mergeCell ref="J17:O17"/>
    <mergeCell ref="P17:U17"/>
    <mergeCell ref="V17:Z17"/>
    <mergeCell ref="AA17:AD17"/>
    <mergeCell ref="AE17:AL17"/>
    <mergeCell ref="B18:I18"/>
    <mergeCell ref="J18:O18"/>
    <mergeCell ref="P18:U18"/>
    <mergeCell ref="V18:Z18"/>
    <mergeCell ref="AA18:AD18"/>
    <mergeCell ref="AE18:AL18"/>
    <mergeCell ref="J19:O19"/>
    <mergeCell ref="P19:U19"/>
    <mergeCell ref="V19:Z19"/>
    <mergeCell ref="AA19:AD19"/>
    <mergeCell ref="AE19:AL19"/>
    <mergeCell ref="J20:O20"/>
    <mergeCell ref="P20:U20"/>
    <mergeCell ref="V20:Z20"/>
    <mergeCell ref="AA20:AD20"/>
    <mergeCell ref="AE20:AL20"/>
  </mergeCells>
  <dataValidations count="3">
    <dataValidation type="list" allowBlank="1" showInputMessage="1" showErrorMessage="1" sqref="A54:C59">
      <formula1>$BA$54:$BA$71</formula1>
    </dataValidation>
    <dataValidation type="list" allowBlank="1" showInputMessage="1" showErrorMessage="1" sqref="W6:AL6">
      <formula1>$BA$1:$BA$29</formula1>
    </dataValidation>
    <dataValidation type="list" allowBlank="1" showInputMessage="1" showErrorMessage="1" sqref="B15:I20">
      <formula1>$BA$31:$BA$36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4" r:id="rId4"/>
  <rowBreaks count="2" manualBreakCount="2">
    <brk id="36" max="38" man="1"/>
    <brk id="70" max="38" man="1"/>
  </rowBreak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2</v>
      </c>
    </row>
    <row r="2" ht="12.75">
      <c r="B2" s="2" t="s">
        <v>3</v>
      </c>
    </row>
    <row r="3" ht="12.75">
      <c r="C3" s="2"/>
    </row>
    <row r="4" spans="2:14" s="6" customFormat="1" ht="12.75">
      <c r="B4" s="4" t="s">
        <v>4</v>
      </c>
      <c r="C4" s="5" t="s">
        <v>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6</v>
      </c>
      <c r="C17" s="8"/>
      <c r="K17" s="3"/>
      <c r="L17" s="3"/>
      <c r="M17" s="3"/>
      <c r="N17" s="3"/>
    </row>
    <row r="18" spans="2:3" ht="12.75">
      <c r="B18" s="7">
        <f ca="1">ROUND((RAND()*1000000),2)</f>
        <v>279400.1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Двести семьдесят девять тысяч четыреста рублей 10 копеек</v>
      </c>
    </row>
    <row r="19" spans="2:3" ht="12.75">
      <c r="B19" s="7">
        <f ca="1">ROUND((RAND()*10000000),2)</f>
        <v>3546607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Три миллиона пятьсот сорок шесть тысяч шестьсот семь рублей 00 копеек</v>
      </c>
    </row>
    <row r="20" spans="2:3" ht="12.75">
      <c r="B20" s="7">
        <f ca="1">ROUND((RAND()*100000000),2)</f>
        <v>46052554.35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Сорок шесть миллионов пятьдесят две тысячи пятьсот пятьдесят четыре рубля 35 копеек</v>
      </c>
    </row>
    <row r="21" spans="2:3" ht="12.75">
      <c r="B21" s="7">
        <f ca="1">ROUND((RAND()*1000000000),2)</f>
        <v>617017434.12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Шестьсот семнадцать миллионов семнадцать тысяч четыреста тридцать четыре рубля 12 копеек</v>
      </c>
    </row>
    <row r="22" spans="2:3" ht="12.75">
      <c r="B22" s="7">
        <f ca="1">ROUND((RAND()*1000000000000),2)</f>
        <v>412584899803.2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Четыреста двенадцать миллиардов пятьсот восемьдесят четыре миллиона восемьсот девяносто девять тысяч восемьсот три рубля 20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9:D8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58.00390625" style="0" customWidth="1"/>
    <col min="3" max="3" width="11.421875" style="0" customWidth="1"/>
    <col min="4" max="4" width="12.00390625" style="0" customWidth="1"/>
  </cols>
  <sheetData>
    <row r="9" spans="2:4" ht="15">
      <c r="B9" s="25" t="s">
        <v>44</v>
      </c>
      <c r="C9" s="16" t="s">
        <v>8</v>
      </c>
      <c r="D9" s="26" t="s">
        <v>163</v>
      </c>
    </row>
    <row r="10" spans="2:4" ht="30">
      <c r="B10" s="19" t="s">
        <v>92</v>
      </c>
      <c r="C10" s="18" t="s">
        <v>20</v>
      </c>
      <c r="D10" s="27">
        <v>130.56</v>
      </c>
    </row>
    <row r="11" spans="2:4" ht="45">
      <c r="B11" s="19" t="s">
        <v>93</v>
      </c>
      <c r="C11" s="18" t="s">
        <v>21</v>
      </c>
      <c r="D11" s="27">
        <v>96</v>
      </c>
    </row>
    <row r="12" spans="2:4" ht="45">
      <c r="B12" s="19" t="s">
        <v>94</v>
      </c>
      <c r="C12" s="18" t="s">
        <v>22</v>
      </c>
      <c r="D12" s="27">
        <v>195.84</v>
      </c>
    </row>
    <row r="13" spans="2:4" ht="60">
      <c r="B13" s="19" t="s">
        <v>95</v>
      </c>
      <c r="C13" s="18" t="s">
        <v>23</v>
      </c>
      <c r="D13" s="27">
        <v>144</v>
      </c>
    </row>
    <row r="14" spans="2:4" ht="30">
      <c r="B14" s="19" t="s">
        <v>96</v>
      </c>
      <c r="C14" s="18" t="s">
        <v>24</v>
      </c>
      <c r="D14" s="27">
        <v>153.6</v>
      </c>
    </row>
    <row r="15" spans="2:4" ht="45">
      <c r="B15" s="19" t="s">
        <v>97</v>
      </c>
      <c r="C15" s="18" t="s">
        <v>25</v>
      </c>
      <c r="D15" s="27">
        <v>107.52</v>
      </c>
    </row>
    <row r="16" spans="2:4" ht="45">
      <c r="B16" s="19" t="s">
        <v>98</v>
      </c>
      <c r="C16" s="18" t="s">
        <v>26</v>
      </c>
      <c r="D16" s="27">
        <v>249.6</v>
      </c>
    </row>
    <row r="17" spans="2:4" ht="60">
      <c r="B17" s="19" t="s">
        <v>99</v>
      </c>
      <c r="C17" s="18" t="s">
        <v>27</v>
      </c>
      <c r="D17" s="27">
        <v>163.2</v>
      </c>
    </row>
    <row r="18" spans="2:4" ht="30">
      <c r="B18" s="19" t="s">
        <v>100</v>
      </c>
      <c r="C18" s="18" t="s">
        <v>28</v>
      </c>
      <c r="D18" s="27">
        <v>197.76</v>
      </c>
    </row>
    <row r="19" spans="2:4" ht="45">
      <c r="B19" s="19" t="s">
        <v>101</v>
      </c>
      <c r="C19" s="18" t="s">
        <v>29</v>
      </c>
      <c r="D19" s="27">
        <v>138.24</v>
      </c>
    </row>
    <row r="20" spans="2:4" ht="45">
      <c r="B20" s="19" t="s">
        <v>102</v>
      </c>
      <c r="C20" s="18" t="s">
        <v>30</v>
      </c>
      <c r="D20" s="27">
        <v>322.56</v>
      </c>
    </row>
    <row r="21" spans="2:4" ht="60">
      <c r="B21" s="19" t="s">
        <v>103</v>
      </c>
      <c r="C21" s="18" t="s">
        <v>31</v>
      </c>
      <c r="D21" s="27">
        <v>241.92</v>
      </c>
    </row>
    <row r="22" spans="2:4" ht="30">
      <c r="B22" s="19" t="s">
        <v>104</v>
      </c>
      <c r="C22" s="18" t="s">
        <v>32</v>
      </c>
      <c r="D22" s="27">
        <v>261.12</v>
      </c>
    </row>
    <row r="23" spans="2:4" ht="45">
      <c r="B23" s="19" t="s">
        <v>105</v>
      </c>
      <c r="C23" s="18" t="s">
        <v>33</v>
      </c>
      <c r="D23" s="27">
        <v>215.04</v>
      </c>
    </row>
    <row r="24" spans="2:4" ht="45">
      <c r="B24" s="19" t="s">
        <v>106</v>
      </c>
      <c r="C24" s="18" t="s">
        <v>34</v>
      </c>
      <c r="D24" s="27">
        <v>395.52</v>
      </c>
    </row>
    <row r="25" spans="2:4" ht="60">
      <c r="B25" s="19" t="s">
        <v>107</v>
      </c>
      <c r="C25" s="18" t="s">
        <v>35</v>
      </c>
      <c r="D25" s="27">
        <v>259.2</v>
      </c>
    </row>
    <row r="26" spans="2:4" ht="33">
      <c r="B26" s="19" t="s">
        <v>108</v>
      </c>
      <c r="C26" s="18" t="s">
        <v>36</v>
      </c>
      <c r="D26" s="27">
        <v>324.48</v>
      </c>
    </row>
    <row r="27" spans="2:4" ht="48">
      <c r="B27" s="19" t="s">
        <v>109</v>
      </c>
      <c r="C27" s="18" t="s">
        <v>37</v>
      </c>
      <c r="D27" s="27">
        <v>226.56</v>
      </c>
    </row>
    <row r="28" spans="2:4" ht="45">
      <c r="B28" s="19" t="s">
        <v>110</v>
      </c>
      <c r="C28" s="20" t="s">
        <v>38</v>
      </c>
      <c r="D28" s="27">
        <v>478.08</v>
      </c>
    </row>
    <row r="29" spans="2:4" ht="60">
      <c r="B29" s="19" t="s">
        <v>111</v>
      </c>
      <c r="C29" s="20" t="s">
        <v>39</v>
      </c>
      <c r="D29" s="27">
        <v>312.96</v>
      </c>
    </row>
    <row r="30" spans="2:4" ht="30">
      <c r="B30" s="19" t="s">
        <v>112</v>
      </c>
      <c r="C30" s="20" t="s">
        <v>40</v>
      </c>
      <c r="D30" s="27">
        <v>443.52</v>
      </c>
    </row>
    <row r="31" spans="2:4" ht="45">
      <c r="B31" s="19" t="s">
        <v>113</v>
      </c>
      <c r="C31" s="20" t="s">
        <v>41</v>
      </c>
      <c r="D31" s="27">
        <v>326.4</v>
      </c>
    </row>
    <row r="32" spans="2:4" ht="45">
      <c r="B32" s="19" t="s">
        <v>114</v>
      </c>
      <c r="C32" s="20" t="s">
        <v>42</v>
      </c>
      <c r="D32" s="27">
        <v>652.8</v>
      </c>
    </row>
    <row r="33" spans="2:4" ht="60">
      <c r="B33" s="19" t="s">
        <v>115</v>
      </c>
      <c r="C33" s="20" t="s">
        <v>43</v>
      </c>
      <c r="D33" s="27">
        <v>491.52</v>
      </c>
    </row>
    <row r="34" spans="2:4" ht="25.5">
      <c r="B34" s="21" t="s">
        <v>116</v>
      </c>
      <c r="C34" s="20" t="s">
        <v>45</v>
      </c>
      <c r="D34" s="27">
        <v>80.64</v>
      </c>
    </row>
    <row r="35" spans="2:4" ht="38.25">
      <c r="B35" s="21" t="s">
        <v>117</v>
      </c>
      <c r="C35" s="20" t="s">
        <v>46</v>
      </c>
      <c r="D35" s="27">
        <v>80.64</v>
      </c>
    </row>
    <row r="36" spans="2:4" ht="38.25">
      <c r="B36" s="21" t="s">
        <v>118</v>
      </c>
      <c r="C36" s="20" t="s">
        <v>47</v>
      </c>
      <c r="D36" s="27">
        <v>107.52</v>
      </c>
    </row>
    <row r="37" spans="2:4" ht="38.25">
      <c r="B37" s="21" t="s">
        <v>119</v>
      </c>
      <c r="C37" s="20" t="s">
        <v>48</v>
      </c>
      <c r="D37" s="27">
        <v>107.52</v>
      </c>
    </row>
    <row r="38" spans="2:4" ht="25.5">
      <c r="B38" s="21" t="s">
        <v>120</v>
      </c>
      <c r="C38" s="20" t="s">
        <v>49</v>
      </c>
      <c r="D38" s="27">
        <v>92.16</v>
      </c>
    </row>
    <row r="39" spans="2:4" ht="38.25">
      <c r="B39" s="21" t="s">
        <v>121</v>
      </c>
      <c r="C39" s="20" t="s">
        <v>50</v>
      </c>
      <c r="D39" s="27">
        <v>92.16</v>
      </c>
    </row>
    <row r="40" spans="2:4" ht="38.25">
      <c r="B40" s="21" t="s">
        <v>122</v>
      </c>
      <c r="C40" s="20" t="s">
        <v>51</v>
      </c>
      <c r="D40" s="27">
        <v>128.64</v>
      </c>
    </row>
    <row r="41" spans="2:4" ht="38.25">
      <c r="B41" s="21" t="s">
        <v>123</v>
      </c>
      <c r="C41" s="20" t="s">
        <v>52</v>
      </c>
      <c r="D41" s="27">
        <v>128.64</v>
      </c>
    </row>
    <row r="42" spans="2:4" ht="25.5">
      <c r="B42" s="21" t="s">
        <v>124</v>
      </c>
      <c r="C42" s="20" t="s">
        <v>53</v>
      </c>
      <c r="D42" s="27">
        <v>107.52</v>
      </c>
    </row>
    <row r="43" spans="2:4" ht="38.25">
      <c r="B43" s="21" t="s">
        <v>125</v>
      </c>
      <c r="C43" s="20" t="s">
        <v>54</v>
      </c>
      <c r="D43" s="27">
        <v>107.52</v>
      </c>
    </row>
    <row r="44" spans="2:4" ht="38.25">
      <c r="B44" s="21" t="s">
        <v>126</v>
      </c>
      <c r="C44" s="20" t="s">
        <v>55</v>
      </c>
      <c r="D44" s="27">
        <v>149.76</v>
      </c>
    </row>
    <row r="45" spans="2:4" ht="38.25">
      <c r="B45" s="21" t="s">
        <v>127</v>
      </c>
      <c r="C45" s="20" t="s">
        <v>56</v>
      </c>
      <c r="D45" s="27">
        <v>149.76</v>
      </c>
    </row>
    <row r="46" spans="2:4" ht="25.5">
      <c r="B46" s="21" t="s">
        <v>128</v>
      </c>
      <c r="C46" s="20" t="s">
        <v>57</v>
      </c>
      <c r="D46" s="27">
        <v>142.08</v>
      </c>
    </row>
    <row r="47" spans="2:4" ht="38.25">
      <c r="B47" s="21" t="s">
        <v>129</v>
      </c>
      <c r="C47" s="20" t="s">
        <v>58</v>
      </c>
      <c r="D47" s="27">
        <v>142.08</v>
      </c>
    </row>
    <row r="48" spans="2:4" ht="38.25">
      <c r="B48" s="21" t="s">
        <v>130</v>
      </c>
      <c r="C48" s="20" t="s">
        <v>59</v>
      </c>
      <c r="D48" s="27">
        <v>226.56</v>
      </c>
    </row>
    <row r="49" spans="2:4" ht="38.25">
      <c r="B49" s="21" t="s">
        <v>131</v>
      </c>
      <c r="C49" s="20" t="s">
        <v>60</v>
      </c>
      <c r="D49" s="27">
        <v>226.56</v>
      </c>
    </row>
    <row r="50" spans="2:4" ht="30">
      <c r="B50" s="21" t="s">
        <v>132</v>
      </c>
      <c r="C50" s="20" t="s">
        <v>61</v>
      </c>
      <c r="D50" s="27">
        <v>145.92</v>
      </c>
    </row>
    <row r="51" spans="2:4" ht="45">
      <c r="B51" s="21" t="s">
        <v>133</v>
      </c>
      <c r="C51" s="20" t="s">
        <v>62</v>
      </c>
      <c r="D51" s="27">
        <v>145.92</v>
      </c>
    </row>
    <row r="52" spans="2:4" ht="38.25">
      <c r="B52" s="21" t="s">
        <v>134</v>
      </c>
      <c r="C52" s="20" t="s">
        <v>63</v>
      </c>
      <c r="D52" s="27">
        <v>226.56</v>
      </c>
    </row>
    <row r="53" spans="2:4" ht="38.25">
      <c r="B53" s="21" t="s">
        <v>135</v>
      </c>
      <c r="C53" s="20" t="s">
        <v>64</v>
      </c>
      <c r="D53" s="27">
        <v>226.56</v>
      </c>
    </row>
    <row r="54" spans="2:4" ht="25.5">
      <c r="B54" s="21" t="s">
        <v>136</v>
      </c>
      <c r="C54" s="20" t="s">
        <v>65</v>
      </c>
      <c r="D54" s="27">
        <v>176.64</v>
      </c>
    </row>
    <row r="55" spans="2:4" ht="25.5">
      <c r="B55" s="21" t="s">
        <v>137</v>
      </c>
      <c r="C55" s="20" t="s">
        <v>66</v>
      </c>
      <c r="D55" s="27">
        <v>176.64</v>
      </c>
    </row>
    <row r="56" spans="2:4" ht="25.5">
      <c r="B56" s="21" t="s">
        <v>138</v>
      </c>
      <c r="C56" s="20" t="s">
        <v>67</v>
      </c>
      <c r="D56" s="27">
        <v>259.2</v>
      </c>
    </row>
    <row r="57" spans="2:4" ht="38.25">
      <c r="B57" s="22" t="s">
        <v>139</v>
      </c>
      <c r="C57" s="23" t="s">
        <v>68</v>
      </c>
      <c r="D57" s="28">
        <v>259.2</v>
      </c>
    </row>
    <row r="58" spans="2:4" ht="25.5">
      <c r="B58" s="24" t="s">
        <v>140</v>
      </c>
      <c r="C58" s="20" t="s">
        <v>69</v>
      </c>
      <c r="D58" s="27">
        <v>111.36</v>
      </c>
    </row>
    <row r="59" spans="2:4" ht="38.25">
      <c r="B59" s="24" t="s">
        <v>141</v>
      </c>
      <c r="C59" s="20" t="s">
        <v>70</v>
      </c>
      <c r="D59" s="27">
        <v>111.36</v>
      </c>
    </row>
    <row r="60" spans="2:4" ht="38.25">
      <c r="B60" s="24" t="s">
        <v>142</v>
      </c>
      <c r="C60" s="20" t="s">
        <v>71</v>
      </c>
      <c r="D60" s="27">
        <v>168.96</v>
      </c>
    </row>
    <row r="61" spans="2:4" ht="38.25">
      <c r="B61" s="24" t="s">
        <v>143</v>
      </c>
      <c r="C61" s="20" t="s">
        <v>72</v>
      </c>
      <c r="D61" s="27">
        <v>168.96</v>
      </c>
    </row>
    <row r="62" spans="2:4" ht="25.5">
      <c r="B62" s="24" t="s">
        <v>144</v>
      </c>
      <c r="C62" s="20" t="s">
        <v>73</v>
      </c>
      <c r="D62" s="27">
        <v>138.24</v>
      </c>
    </row>
    <row r="63" spans="2:4" ht="38.25">
      <c r="B63" s="24" t="s">
        <v>145</v>
      </c>
      <c r="C63" s="20" t="s">
        <v>74</v>
      </c>
      <c r="D63" s="27">
        <v>138.24</v>
      </c>
    </row>
    <row r="64" spans="2:4" ht="38.25">
      <c r="B64" s="24" t="s">
        <v>146</v>
      </c>
      <c r="C64" s="20" t="s">
        <v>75</v>
      </c>
      <c r="D64" s="27">
        <v>193.92</v>
      </c>
    </row>
    <row r="65" spans="2:4" ht="38.25">
      <c r="B65" s="24" t="s">
        <v>147</v>
      </c>
      <c r="C65" s="20" t="s">
        <v>76</v>
      </c>
      <c r="D65" s="27">
        <v>193.92</v>
      </c>
    </row>
    <row r="66" spans="2:4" ht="25.5">
      <c r="B66" s="24" t="s">
        <v>148</v>
      </c>
      <c r="C66" s="20" t="s">
        <v>77</v>
      </c>
      <c r="D66" s="27">
        <v>161.28</v>
      </c>
    </row>
    <row r="67" spans="2:4" ht="38.25">
      <c r="B67" s="24" t="s">
        <v>149</v>
      </c>
      <c r="C67" s="20" t="s">
        <v>78</v>
      </c>
      <c r="D67" s="27">
        <v>161.28</v>
      </c>
    </row>
    <row r="68" spans="2:4" ht="38.25">
      <c r="B68" s="24" t="s">
        <v>150</v>
      </c>
      <c r="C68" s="20" t="s">
        <v>79</v>
      </c>
      <c r="D68" s="27">
        <v>222.72</v>
      </c>
    </row>
    <row r="69" spans="2:4" ht="38.25">
      <c r="B69" s="24" t="s">
        <v>151</v>
      </c>
      <c r="C69" s="20" t="s">
        <v>80</v>
      </c>
      <c r="D69" s="27">
        <v>222.72</v>
      </c>
    </row>
    <row r="70" spans="2:4" ht="25.5">
      <c r="B70" s="24" t="s">
        <v>152</v>
      </c>
      <c r="C70" s="20" t="s">
        <v>81</v>
      </c>
      <c r="D70" s="27">
        <v>230.4</v>
      </c>
    </row>
    <row r="71" spans="2:4" ht="38.25">
      <c r="B71" s="24" t="s">
        <v>153</v>
      </c>
      <c r="C71" s="20" t="s">
        <v>82</v>
      </c>
      <c r="D71" s="27">
        <v>230.4</v>
      </c>
    </row>
    <row r="72" spans="2:4" ht="38.25">
      <c r="B72" s="24" t="s">
        <v>154</v>
      </c>
      <c r="C72" s="20" t="s">
        <v>83</v>
      </c>
      <c r="D72" s="27">
        <v>314.88</v>
      </c>
    </row>
    <row r="73" spans="2:4" ht="38.25">
      <c r="B73" s="24" t="s">
        <v>155</v>
      </c>
      <c r="C73" s="20" t="s">
        <v>84</v>
      </c>
      <c r="D73" s="27">
        <v>314.88</v>
      </c>
    </row>
    <row r="74" spans="2:4" ht="30">
      <c r="B74" s="24" t="s">
        <v>156</v>
      </c>
      <c r="C74" s="20" t="s">
        <v>85</v>
      </c>
      <c r="D74" s="27">
        <v>226.56</v>
      </c>
    </row>
    <row r="75" spans="2:4" ht="45">
      <c r="B75" s="24" t="s">
        <v>157</v>
      </c>
      <c r="C75" s="20" t="s">
        <v>86</v>
      </c>
      <c r="D75" s="27">
        <v>226.56</v>
      </c>
    </row>
    <row r="76" spans="2:4" ht="38.25">
      <c r="B76" s="24" t="s">
        <v>158</v>
      </c>
      <c r="C76" s="20" t="s">
        <v>87</v>
      </c>
      <c r="D76" s="27">
        <v>359.04</v>
      </c>
    </row>
    <row r="77" spans="2:4" ht="38.25">
      <c r="B77" s="24" t="s">
        <v>159</v>
      </c>
      <c r="C77" s="20" t="s">
        <v>88</v>
      </c>
      <c r="D77" s="27">
        <v>359.04</v>
      </c>
    </row>
    <row r="78" spans="2:4" ht="25.5">
      <c r="B78" s="24" t="s">
        <v>160</v>
      </c>
      <c r="C78" s="20" t="s">
        <v>89</v>
      </c>
      <c r="D78" s="27">
        <v>236.16</v>
      </c>
    </row>
    <row r="79" spans="2:4" ht="25.5">
      <c r="B79" s="24" t="s">
        <v>161</v>
      </c>
      <c r="C79" s="20" t="s">
        <v>90</v>
      </c>
      <c r="D79" s="27">
        <v>236.16</v>
      </c>
    </row>
    <row r="80" spans="2:4" ht="25.5">
      <c r="B80" s="24" t="s">
        <v>162</v>
      </c>
      <c r="C80" s="20" t="s">
        <v>91</v>
      </c>
      <c r="D80" s="27">
        <v>387.84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2023-10-31T06:59:24Z</cp:lastPrinted>
  <dcterms:created xsi:type="dcterms:W3CDTF">2021-04-16T08:52:42Z</dcterms:created>
  <dcterms:modified xsi:type="dcterms:W3CDTF">2024-02-02T08:00:48Z</dcterms:modified>
  <cp:category/>
  <cp:version/>
  <cp:contentType/>
  <cp:contentStatus/>
</cp:coreProperties>
</file>