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3240" yWindow="1095" windowWidth="9720" windowHeight="8760"/>
  </bookViews>
  <sheets>
    <sheet name="Лист1" sheetId="1" r:id="rId1"/>
    <sheet name="Формула 2" sheetId="3" state="hidden" r:id="rId2"/>
  </sheets>
  <definedNames>
    <definedName name="n_1">{"","одинz","дваz","триz","четыреz","пятьz","шестьz","семьz","восемьz","девятьz"}</definedName>
    <definedName name="n_2">{"десятьz","одиннадцатьz","двенадцатьz","тринадцатьz","четырнадцатьz","пятнадцатьz","шестнадцатьz","семнадцатьz","восемнадцатьz","девятнадцатьz"}</definedName>
    <definedName name="n_3">{"";1;"двадцатьz";"тридцатьz";"сорокz";"пятьдесятz";"шестьдесятz";"семьдесятz";"восемьдесятz";"девяностоz"}</definedName>
    <definedName name="n_4">{"","стоz","двестиz","тристаz","четырестаz","пятьсотz","шестьсотz","семьсотz","восемьсотz","девятьсотz"}</definedName>
    <definedName name="n_5">{"","однаz","двеz","триz","четыреz","пятьz","шестьz","семьz","восемьz","девятьz"}</definedName>
    <definedName name="n0">"000000000000"&amp;MID(1/2,2,1)&amp;"00"</definedName>
    <definedName name="n0x">IF(n_3=1,n_2,n_3&amp;n_1)</definedName>
    <definedName name="n1x">IF(n_3=1,n_2,n_3&amp;n_5)</definedName>
    <definedName name="мил">{0,"овz";1,"z";2,"аz";5,"овz"}</definedName>
    <definedName name="_xlnm.Print_Area" localSheetId="0">Лист1!$A$1:$AM$68</definedName>
    <definedName name="тыс">{0,"тысячz";1,"тысячаz";2,"тысячиz";5,"тысячz"}</definedName>
  </definedNames>
  <calcPr calcId="145621"/>
</workbook>
</file>

<file path=xl/calcChain.xml><?xml version="1.0" encoding="utf-8"?>
<calcChain xmlns="http://schemas.openxmlformats.org/spreadsheetml/2006/main">
  <c r="AB48" i="1" l="1"/>
  <c r="S48" i="1"/>
  <c r="AF35" i="1"/>
  <c r="AK36" i="1" l="1"/>
  <c r="AF63" i="1"/>
  <c r="A62" i="1"/>
  <c r="A27" i="1"/>
  <c r="K45" i="1"/>
  <c r="K46" i="1" l="1"/>
  <c r="K44" i="1"/>
  <c r="Y51" i="1"/>
  <c r="C15" i="3" l="1"/>
  <c r="AD51" i="1"/>
  <c r="AD52" i="1" l="1"/>
  <c r="AG51" i="1"/>
  <c r="AG52" i="1" s="1"/>
  <c r="H55" i="1" s="1"/>
  <c r="B22" i="3"/>
  <c r="C22" i="3" s="1"/>
  <c r="B21" i="3"/>
  <c r="C21" i="3" s="1"/>
  <c r="B20" i="3"/>
  <c r="C20" i="3" s="1"/>
  <c r="B19" i="3"/>
  <c r="C19" i="3" s="1"/>
  <c r="B18" i="3"/>
  <c r="C18" i="3" s="1"/>
  <c r="C16" i="3"/>
  <c r="C14" i="3"/>
  <c r="C13" i="3"/>
  <c r="C12" i="3"/>
  <c r="C11" i="3"/>
  <c r="C10" i="3"/>
  <c r="C9" i="3"/>
  <c r="C8" i="3"/>
  <c r="C7" i="3"/>
  <c r="C6" i="3"/>
  <c r="C5" i="3"/>
  <c r="AJ51" i="1" l="1"/>
  <c r="AJ52" i="1" s="1"/>
  <c r="H54" i="1" s="1"/>
  <c r="AD18" i="1"/>
  <c r="AD19" i="1" s="1"/>
  <c r="AG18" i="1" l="1"/>
  <c r="AG19" i="1" s="1"/>
  <c r="H22" i="1" s="1"/>
  <c r="AJ18" i="1" l="1"/>
  <c r="AJ19" i="1" l="1"/>
  <c r="H21" i="1" s="1"/>
</calcChain>
</file>

<file path=xl/comments1.xml><?xml version="1.0" encoding="utf-8"?>
<comments xmlns="http://schemas.openxmlformats.org/spreadsheetml/2006/main">
  <authors>
    <author>Aliabeva</author>
  </authors>
  <commentList>
    <comment ref="V2" authorId="0">
      <text>
        <r>
          <rPr>
            <sz val="9"/>
            <color indexed="81"/>
            <rFont val="Tahoma"/>
            <family val="2"/>
            <charset val="204"/>
          </rPr>
          <t xml:space="preserve">
ЗАПОЛНЯТЬ ТОЛЬКО ОКРАШЕННЫЕ ПОЛЯ 
ДАННЫЕ АВТОМАТИЧЕСКИ ПОПАДАЮТ В СЧЕТ;
ПРИ НЕОБХОДИМОСТИ РАЗДВИНУТЬ СТРОКУ ДЛЯ КОРРЕКТНОГО ОТОБРАЖЕНИЯ ПРИ ПЕЧАТИ.</t>
        </r>
      </text>
    </comment>
    <comment ref="V8" authorId="0">
      <text>
        <r>
          <rPr>
            <sz val="9"/>
            <color indexed="81"/>
            <rFont val="Tahoma"/>
            <family val="2"/>
            <charset val="204"/>
          </rPr>
          <t>ДАННЫЕ АВТОМАТИЧЕСКИ ПОПАДАЮТ В СЧЕТ. ПРОВЕРИТЬ НАЛИЧИЕ УНП;
РАЗДВИНУТЬ СТРОКУ ДЛЯ КОРРЕКТНОГО ОТОБРАЖЕНИЯ ПРИ ПЕЧАТИ;
Чтобы в одной ячейке продолжить заполнение с новой строки нажать Alt+Enter</t>
        </r>
      </text>
    </comment>
    <comment ref="S11" authorId="0">
      <text>
        <r>
          <rPr>
            <b/>
            <sz val="9"/>
            <color indexed="81"/>
            <rFont val="Tahoma"/>
            <family val="2"/>
            <charset val="204"/>
          </rPr>
          <t>ПРИСВАИВАЕТСЯ 
ГОСПРОМНАДЗОРОМ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P14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№ ДОЛГОСРОЧНОГО ДОГОВОРА
</t>
        </r>
      </text>
    </comment>
    <comment ref="W14" authorId="0">
      <text>
        <r>
          <rPr>
            <b/>
            <sz val="9"/>
            <color indexed="81"/>
            <rFont val="Tahoma"/>
            <family val="2"/>
            <charset val="204"/>
          </rPr>
          <t>ДАТА ЗАКЛЮЧЕНИЯ ДОЛГОСРОЧНОГО ДОГОВОРА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Y18" authorId="0">
      <text>
        <r>
          <rPr>
            <b/>
            <sz val="6"/>
            <color indexed="81"/>
            <rFont val="Tahoma"/>
            <family val="2"/>
            <charset val="204"/>
          </rPr>
          <t>ВСТАВЛЕННОЕ КОЛИЧЕСТВО ПРОВЕРОК ЗНАНИЙ ДОЛЖНО БЫТЬ ОСУЩЕСТВЛЕНО В ТЕЧЕНИИ ОДНОГО РАБОЧЕГО ДНЯ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<sst xmlns="http://schemas.openxmlformats.org/spreadsheetml/2006/main" count="76" uniqueCount="55">
  <si>
    <t>ИСПОЛНИТЕЛЬ:</t>
  </si>
  <si>
    <t>ЗАКАЗЧИК:</t>
  </si>
  <si>
    <t xml:space="preserve">АКТ № </t>
  </si>
  <si>
    <t>сдачи-приемки оказанных услуг</t>
  </si>
  <si>
    <t>"</t>
  </si>
  <si>
    <t>от</t>
  </si>
  <si>
    <t>Наименование услуг (работ)</t>
  </si>
  <si>
    <t>Кол-во ед.</t>
  </si>
  <si>
    <t>ИТОГО:</t>
  </si>
  <si>
    <t>ВСЕГО:</t>
  </si>
  <si>
    <t>(подпись)</t>
  </si>
  <si>
    <t>М.П.</t>
  </si>
  <si>
    <t>Перевод числа в сумму прописью</t>
  </si>
  <si>
    <r>
      <t xml:space="preserve">Формат: </t>
    </r>
    <r>
      <rPr>
        <b/>
        <sz val="10"/>
        <color theme="3"/>
        <rFont val="Arial"/>
        <family val="2"/>
        <charset val="204"/>
      </rPr>
      <t>"</t>
    </r>
    <r>
      <rPr>
        <b/>
        <i/>
        <sz val="10"/>
        <color theme="3"/>
        <rFont val="Arial"/>
        <family val="2"/>
        <charset val="204"/>
      </rPr>
      <t>Пропись</t>
    </r>
    <r>
      <rPr>
        <b/>
        <sz val="10"/>
        <color theme="3"/>
        <rFont val="Arial"/>
        <family val="2"/>
        <charset val="204"/>
      </rPr>
      <t xml:space="preserve"> рублей 00 копеек"</t>
    </r>
  </si>
  <si>
    <t>Примеры</t>
  </si>
  <si>
    <t>Результат преобразования</t>
  </si>
  <si>
    <t>Случайные примеры:</t>
  </si>
  <si>
    <t>ПЛАТЕЛЬЩИК:</t>
  </si>
  <si>
    <t>Ставка НДС 20%:</t>
  </si>
  <si>
    <t>1.</t>
  </si>
  <si>
    <t>№</t>
  </si>
  <si>
    <t>После проведения оплаты "Заказчик" предоставляет "Исполнителю" копию платежного поручения.</t>
  </si>
  <si>
    <t>Оплату произвести в течение 10 банковских дней со дня выставления.</t>
  </si>
  <si>
    <t>подпись</t>
  </si>
  <si>
    <t>СЧЕТ-ФАКТУРА №</t>
  </si>
  <si>
    <t>Юридический адрес:</t>
  </si>
  <si>
    <t>Банковские реквизиты:</t>
  </si>
  <si>
    <t>Основанием, подтверждающим оказание платных услуг, является акт сдачи-приемки оказанных</t>
  </si>
  <si>
    <t>услуг.</t>
  </si>
  <si>
    <t>Работа проводилась по договору №</t>
  </si>
  <si>
    <t>Счет-фактура выписана на основании договора от</t>
  </si>
  <si>
    <t>(банковские реквизиты)</t>
  </si>
  <si>
    <t xml:space="preserve">№
прейскуранта </t>
  </si>
  <si>
    <t>15.1</t>
  </si>
  <si>
    <t>Проведение проверки знаний
по вопросам промышленной безопасности
(за 1экзаменуемого на 1 услугу)</t>
  </si>
  <si>
    <t>Стоимость за ед. без НДС, бел.руб</t>
  </si>
  <si>
    <t>Стоимость без НДС, бел.руб</t>
  </si>
  <si>
    <t>НДС, бел.руб.</t>
  </si>
  <si>
    <t>Стоимость с НДС, бел.руб.</t>
  </si>
  <si>
    <t>Заказчик к качеству оказанных(ой) услуг(и) претензий не имеет</t>
  </si>
  <si>
    <t>Услуги(у) оказал:</t>
  </si>
  <si>
    <r>
      <rPr>
        <b/>
        <sz val="11"/>
        <color theme="1"/>
        <rFont val="Times New Roman"/>
        <family val="1"/>
        <charset val="204"/>
      </rPr>
      <t>ИСПОЛНИТЕЛЬ:</t>
    </r>
    <r>
      <rPr>
        <sz val="11"/>
        <color theme="1"/>
        <rFont val="Times New Roman"/>
        <family val="1"/>
        <charset val="204"/>
      </rPr>
      <t xml:space="preserve">
</t>
    </r>
  </si>
  <si>
    <r>
      <rPr>
        <b/>
        <sz val="11"/>
        <color theme="1"/>
        <rFont val="Times New Roman"/>
        <family val="1"/>
        <charset val="204"/>
      </rPr>
      <t>ИСПОЛНИТЕЛЬ:</t>
    </r>
    <r>
      <rPr>
        <sz val="11"/>
        <color theme="1"/>
        <rFont val="Times New Roman"/>
        <family val="1"/>
        <charset val="204"/>
      </rPr>
      <t xml:space="preserve">
</t>
    </r>
  </si>
  <si>
    <t>Ф.И.О.)</t>
  </si>
  <si>
    <t>(должность)</t>
  </si>
  <si>
    <t>Настоящий акт составлен о том, что: 
ИСПОЛНИТЕЛЬ оказал услуги(у)</t>
  </si>
  <si>
    <t>К.В. Рябушев</t>
  </si>
  <si>
    <t>Заместитель начальника управления - начальник
отдела экспертизы Брестского областного
управления Госпромнадзора</t>
  </si>
  <si>
    <t>И.Г.Калишук</t>
  </si>
  <si>
    <t>С.А.Старинский</t>
  </si>
  <si>
    <t xml:space="preserve">Начальник Брестского областного 
управления Госпромнадзора
</t>
  </si>
  <si>
    <t>Заместитель начальника управления-начальник 
отдела экспертизы Брестского областного 
управления Госпромнадзора</t>
  </si>
  <si>
    <t xml:space="preserve"> г.</t>
  </si>
  <si>
    <t>Брестское областное 
управление Госпромнадзора
224028, г. Брест, 
ул.Советской Конституции,30-2
p/с: BY59AKBB36429000035991000000
БИК: AKBBBY2X
ОАО "АСБ Беларусбанк"
УНП 200884395 ОКПО 000154821001</t>
  </si>
  <si>
    <t>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</si>
</sst>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Arial"/>
      <family val="2"/>
      <charset val="204"/>
    </font>
    <font>
      <sz val="14"/>
      <name val="Arial"/>
      <family val="2"/>
    </font>
    <font>
      <sz val="10"/>
      <color theme="3"/>
      <name val="Arial"/>
      <family val="2"/>
      <charset val="204"/>
    </font>
    <font>
      <b/>
      <sz val="10"/>
      <color theme="3"/>
      <name val="Arial"/>
      <family val="2"/>
      <charset val="204"/>
    </font>
    <font>
      <b/>
      <i/>
      <sz val="10"/>
      <color theme="3"/>
      <name val="Arial"/>
      <family val="2"/>
      <charset val="204"/>
    </font>
    <font>
      <b/>
      <sz val="10"/>
      <name val="Arial"/>
      <family val="2"/>
      <charset val="204"/>
    </font>
    <font>
      <i/>
      <sz val="10"/>
      <name val="Arial"/>
      <family val="2"/>
      <charset val="204"/>
    </font>
    <font>
      <sz val="9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6"/>
      <color indexed="81"/>
      <name val="Tahoma"/>
      <family val="2"/>
      <charset val="204"/>
    </font>
    <font>
      <sz val="9.5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9FFCC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</borders>
  <cellStyleXfs count="2">
    <xf numFmtId="0" fontId="0" fillId="0" borderId="0"/>
    <xf numFmtId="0" fontId="6" fillId="0" borderId="0"/>
  </cellStyleXfs>
  <cellXfs count="107">
    <xf numFmtId="0" fontId="0" fillId="0" borderId="0" xfId="0"/>
    <xf numFmtId="0" fontId="7" fillId="0" borderId="0" xfId="1" applyFont="1"/>
    <xf numFmtId="0" fontId="8" fillId="0" borderId="0" xfId="1" applyFont="1"/>
    <xf numFmtId="0" fontId="6" fillId="0" borderId="0" xfId="1"/>
    <xf numFmtId="0" fontId="11" fillId="0" borderId="0" xfId="1" applyFont="1" applyAlignment="1">
      <alignment horizontal="center"/>
    </xf>
    <xf numFmtId="0" fontId="11" fillId="0" borderId="0" xfId="1" applyFont="1" applyAlignment="1">
      <alignment horizontal="left"/>
    </xf>
    <xf numFmtId="0" fontId="11" fillId="0" borderId="0" xfId="1" applyFont="1"/>
    <xf numFmtId="4" fontId="6" fillId="0" borderId="0" xfId="1" applyNumberFormat="1"/>
    <xf numFmtId="0" fontId="6" fillId="0" borderId="0" xfId="1" quotePrefix="1" applyFont="1"/>
    <xf numFmtId="0" fontId="6" fillId="0" borderId="0" xfId="1" quotePrefix="1"/>
    <xf numFmtId="4" fontId="11" fillId="0" borderId="0" xfId="1" applyNumberFormat="1" applyFont="1" applyAlignment="1">
      <alignment vertical="center"/>
    </xf>
    <xf numFmtId="0" fontId="12" fillId="0" borderId="0" xfId="1" applyFont="1"/>
    <xf numFmtId="0" fontId="6" fillId="0" borderId="0" xfId="1" applyAlignment="1"/>
    <xf numFmtId="0" fontId="2" fillId="2" borderId="0" xfId="0" applyFont="1" applyFill="1" applyAlignment="1" applyProtection="1">
      <protection locked="0" hidden="1"/>
    </xf>
    <xf numFmtId="0" fontId="2" fillId="2" borderId="0" xfId="0" applyFont="1" applyFill="1" applyProtection="1">
      <protection locked="0" hidden="1"/>
    </xf>
    <xf numFmtId="0" fontId="2" fillId="2" borderId="0" xfId="0" applyFont="1" applyFill="1" applyBorder="1" applyProtection="1">
      <protection locked="0" hidden="1"/>
    </xf>
    <xf numFmtId="0" fontId="2" fillId="0" borderId="0" xfId="0" applyFont="1" applyProtection="1">
      <protection locked="0" hidden="1"/>
    </xf>
    <xf numFmtId="0" fontId="2" fillId="2" borderId="0" xfId="0" applyFont="1" applyFill="1" applyBorder="1" applyAlignment="1" applyProtection="1">
      <alignment vertical="top" wrapText="1"/>
      <protection locked="0" hidden="1"/>
    </xf>
    <xf numFmtId="0" fontId="2" fillId="0" borderId="0" xfId="0" applyFont="1" applyBorder="1" applyProtection="1">
      <protection locked="0" hidden="1"/>
    </xf>
    <xf numFmtId="0" fontId="2" fillId="2" borderId="0" xfId="0" applyFont="1" applyFill="1" applyProtection="1">
      <protection hidden="1"/>
    </xf>
    <xf numFmtId="0" fontId="2" fillId="2" borderId="0" xfId="0" applyFont="1" applyFill="1" applyBorder="1" applyProtection="1">
      <protection hidden="1"/>
    </xf>
    <xf numFmtId="0" fontId="2" fillId="2" borderId="0" xfId="0" applyFont="1" applyFill="1" applyAlignment="1" applyProtection="1">
      <protection hidden="1"/>
    </xf>
    <xf numFmtId="0" fontId="2" fillId="2" borderId="0" xfId="0" applyFont="1" applyFill="1" applyBorder="1" applyAlignment="1" applyProtection="1">
      <protection hidden="1"/>
    </xf>
    <xf numFmtId="0" fontId="3" fillId="2" borderId="0" xfId="0" applyFont="1" applyFill="1" applyAlignment="1" applyProtection="1">
      <protection hidden="1"/>
    </xf>
    <xf numFmtId="0" fontId="2" fillId="0" borderId="0" xfId="0" applyFont="1" applyProtection="1">
      <protection hidden="1"/>
    </xf>
    <xf numFmtId="0" fontId="3" fillId="2" borderId="0" xfId="0" applyFont="1" applyFill="1" applyBorder="1" applyAlignment="1" applyProtection="1">
      <alignment horizontal="right"/>
      <protection hidden="1"/>
    </xf>
    <xf numFmtId="0" fontId="13" fillId="2" borderId="0" xfId="0" applyFont="1" applyFill="1" applyAlignment="1" applyProtection="1">
      <alignment vertical="top"/>
      <protection hidden="1"/>
    </xf>
    <xf numFmtId="0" fontId="2" fillId="2" borderId="0" xfId="0" applyFont="1" applyFill="1" applyBorder="1" applyAlignment="1" applyProtection="1">
      <alignment horizontal="center"/>
      <protection hidden="1"/>
    </xf>
    <xf numFmtId="0" fontId="3" fillId="2" borderId="0" xfId="0" applyFont="1" applyFill="1" applyAlignment="1" applyProtection="1">
      <protection hidden="1"/>
    </xf>
    <xf numFmtId="0" fontId="18" fillId="2" borderId="0" xfId="0" applyFont="1" applyFill="1" applyAlignment="1" applyProtection="1">
      <protection hidden="1"/>
    </xf>
    <xf numFmtId="0" fontId="2" fillId="2" borderId="0" xfId="0" applyFont="1" applyFill="1" applyBorder="1" applyAlignment="1" applyProtection="1">
      <protection locked="0" hidden="1"/>
    </xf>
    <xf numFmtId="0" fontId="18" fillId="2" borderId="0" xfId="0" applyFont="1" applyFill="1" applyBorder="1" applyAlignment="1" applyProtection="1">
      <protection hidden="1"/>
    </xf>
    <xf numFmtId="2" fontId="2" fillId="2" borderId="0" xfId="0" applyNumberFormat="1" applyFont="1" applyFill="1" applyAlignment="1" applyProtection="1">
      <protection hidden="1"/>
    </xf>
    <xf numFmtId="0" fontId="19" fillId="2" borderId="0" xfId="0" applyFont="1" applyFill="1" applyAlignment="1" applyProtection="1">
      <alignment vertical="top"/>
      <protection hidden="1"/>
    </xf>
    <xf numFmtId="0" fontId="2" fillId="2" borderId="0" xfId="0" quotePrefix="1" applyNumberFormat="1" applyFont="1" applyFill="1" applyAlignment="1" applyProtection="1">
      <alignment horizontal="left"/>
      <protection hidden="1"/>
    </xf>
    <xf numFmtId="0" fontId="3" fillId="2" borderId="1" xfId="0" applyFont="1" applyFill="1" applyBorder="1" applyAlignment="1" applyProtection="1">
      <alignment horizontal="right"/>
      <protection hidden="1"/>
    </xf>
    <xf numFmtId="0" fontId="3" fillId="2" borderId="0" xfId="0" applyFont="1" applyFill="1" applyAlignment="1" applyProtection="1">
      <protection hidden="1"/>
    </xf>
    <xf numFmtId="0" fontId="3" fillId="2" borderId="0" xfId="0" applyFont="1" applyFill="1" applyAlignment="1" applyProtection="1">
      <alignment horizontal="right"/>
      <protection hidden="1"/>
    </xf>
    <xf numFmtId="0" fontId="2" fillId="0" borderId="0" xfId="0" applyFont="1" applyAlignment="1" applyProtection="1">
      <alignment wrapText="1"/>
      <protection hidden="1"/>
    </xf>
    <xf numFmtId="0" fontId="18" fillId="2" borderId="0" xfId="0" applyFont="1" applyFill="1" applyAlignment="1" applyProtection="1">
      <alignment vertical="top"/>
      <protection hidden="1"/>
    </xf>
    <xf numFmtId="0" fontId="1" fillId="2" borderId="0" xfId="0" applyFont="1" applyFill="1" applyAlignment="1" applyProtection="1">
      <alignment horizontal="left" vertical="top"/>
      <protection hidden="1"/>
    </xf>
    <xf numFmtId="0" fontId="3" fillId="2" borderId="2" xfId="0" applyFont="1" applyFill="1" applyBorder="1" applyAlignment="1" applyProtection="1">
      <protection hidden="1"/>
    </xf>
    <xf numFmtId="0" fontId="2" fillId="3" borderId="0" xfId="0" applyFont="1" applyFill="1" applyBorder="1" applyAlignment="1" applyProtection="1">
      <alignment horizontal="center" wrapText="1"/>
      <protection locked="0" hidden="1"/>
    </xf>
    <xf numFmtId="0" fontId="3" fillId="2" borderId="2" xfId="0" applyFont="1" applyFill="1" applyBorder="1" applyAlignment="1" applyProtection="1">
      <alignment horizontal="right"/>
      <protection hidden="1"/>
    </xf>
    <xf numFmtId="0" fontId="2" fillId="2" borderId="0" xfId="0" applyFont="1" applyFill="1" applyAlignment="1" applyProtection="1">
      <alignment horizontal="left"/>
      <protection hidden="1"/>
    </xf>
    <xf numFmtId="0" fontId="2" fillId="2" borderId="1" xfId="0" applyFont="1" applyFill="1" applyBorder="1" applyAlignment="1" applyProtection="1">
      <alignment horizontal="left" wrapText="1"/>
      <protection locked="0" hidden="1"/>
    </xf>
    <xf numFmtId="0" fontId="2" fillId="0" borderId="0" xfId="0" applyFont="1" applyFill="1" applyAlignment="1" applyProtection="1">
      <alignment horizontal="left"/>
      <protection hidden="1"/>
    </xf>
    <xf numFmtId="0" fontId="3" fillId="2" borderId="0" xfId="0" applyFont="1" applyFill="1" applyAlignment="1" applyProtection="1">
      <alignment horizontal="right"/>
      <protection hidden="1"/>
    </xf>
    <xf numFmtId="0" fontId="2" fillId="2" borderId="0" xfId="0" applyFont="1" applyFill="1" applyAlignment="1" applyProtection="1">
      <alignment horizontal="center"/>
      <protection locked="0" hidden="1"/>
    </xf>
    <xf numFmtId="0" fontId="2" fillId="2" borderId="1" xfId="0" applyFont="1" applyFill="1" applyBorder="1" applyAlignment="1" applyProtection="1">
      <alignment horizontal="center"/>
      <protection hidden="1"/>
    </xf>
    <xf numFmtId="0" fontId="2" fillId="2" borderId="0" xfId="0" applyFont="1" applyFill="1" applyAlignment="1" applyProtection="1">
      <alignment horizontal="right"/>
      <protection hidden="1"/>
    </xf>
    <xf numFmtId="0" fontId="3" fillId="2" borderId="2" xfId="0" applyFont="1" applyFill="1" applyBorder="1" applyAlignment="1" applyProtection="1">
      <alignment horizontal="left"/>
      <protection hidden="1"/>
    </xf>
    <xf numFmtId="2" fontId="5" fillId="2" borderId="9" xfId="0" applyNumberFormat="1" applyFont="1" applyFill="1" applyBorder="1" applyAlignment="1" applyProtection="1">
      <alignment horizontal="center" vertical="center"/>
      <protection hidden="1"/>
    </xf>
    <xf numFmtId="2" fontId="4" fillId="2" borderId="4" xfId="0" applyNumberFormat="1" applyFont="1" applyFill="1" applyBorder="1" applyAlignment="1" applyProtection="1">
      <alignment horizontal="center"/>
      <protection hidden="1"/>
    </xf>
    <xf numFmtId="0" fontId="3" fillId="2" borderId="1" xfId="0" applyFont="1" applyFill="1" applyBorder="1" applyAlignment="1" applyProtection="1">
      <alignment horizontal="left"/>
      <protection hidden="1"/>
    </xf>
    <xf numFmtId="0" fontId="2" fillId="2" borderId="1" xfId="0" applyFont="1" applyFill="1" applyBorder="1" applyAlignment="1" applyProtection="1">
      <alignment horizontal="left" wrapText="1"/>
      <protection hidden="1"/>
    </xf>
    <xf numFmtId="0" fontId="3" fillId="0" borderId="1" xfId="0" applyFont="1" applyFill="1" applyBorder="1" applyAlignment="1" applyProtection="1">
      <alignment horizontal="center"/>
      <protection hidden="1"/>
    </xf>
    <xf numFmtId="0" fontId="3" fillId="2" borderId="0" xfId="0" applyFont="1" applyFill="1" applyAlignment="1" applyProtection="1">
      <alignment horizontal="center" wrapText="1"/>
      <protection hidden="1"/>
    </xf>
    <xf numFmtId="2" fontId="4" fillId="2" borderId="4" xfId="0" applyNumberFormat="1" applyFont="1" applyFill="1" applyBorder="1" applyAlignment="1" applyProtection="1">
      <alignment horizontal="center" vertical="center"/>
      <protection hidden="1"/>
    </xf>
    <xf numFmtId="2" fontId="5" fillId="2" borderId="10" xfId="0" applyNumberFormat="1" applyFont="1" applyFill="1" applyBorder="1" applyAlignment="1" applyProtection="1">
      <alignment horizontal="center" vertical="center"/>
      <protection hidden="1"/>
    </xf>
    <xf numFmtId="0" fontId="4" fillId="3" borderId="9" xfId="0" applyFont="1" applyFill="1" applyBorder="1" applyAlignment="1" applyProtection="1">
      <alignment horizontal="center" vertical="center"/>
      <protection locked="0" hidden="1"/>
    </xf>
    <xf numFmtId="0" fontId="1" fillId="2" borderId="5" xfId="0" applyFont="1" applyFill="1" applyBorder="1" applyAlignment="1" applyProtection="1">
      <alignment horizontal="center" vertical="top" wrapText="1"/>
      <protection hidden="1"/>
    </xf>
    <xf numFmtId="0" fontId="1" fillId="2" borderId="6" xfId="0" applyFont="1" applyFill="1" applyBorder="1" applyAlignment="1" applyProtection="1">
      <alignment horizontal="center" vertical="top" wrapText="1"/>
      <protection hidden="1"/>
    </xf>
    <xf numFmtId="0" fontId="1" fillId="2" borderId="17" xfId="0" applyFont="1" applyFill="1" applyBorder="1" applyAlignment="1" applyProtection="1">
      <alignment horizontal="center" vertical="center"/>
      <protection hidden="1"/>
    </xf>
    <xf numFmtId="0" fontId="1" fillId="2" borderId="18" xfId="0" applyFont="1" applyFill="1" applyBorder="1" applyAlignment="1" applyProtection="1">
      <alignment horizontal="center" vertical="center"/>
      <protection hidden="1"/>
    </xf>
    <xf numFmtId="0" fontId="1" fillId="2" borderId="19" xfId="0" applyFont="1" applyFill="1" applyBorder="1" applyAlignment="1" applyProtection="1">
      <alignment horizontal="center" vertical="center"/>
      <protection hidden="1"/>
    </xf>
    <xf numFmtId="0" fontId="3" fillId="2" borderId="0" xfId="0" applyFont="1" applyFill="1" applyBorder="1" applyAlignment="1" applyProtection="1">
      <alignment horizontal="left" vertical="top" wrapText="1"/>
      <protection hidden="1"/>
    </xf>
    <xf numFmtId="0" fontId="2" fillId="3" borderId="1" xfId="0" applyFont="1" applyFill="1" applyBorder="1" applyAlignment="1" applyProtection="1">
      <alignment horizontal="center" wrapText="1"/>
      <protection locked="0" hidden="1"/>
    </xf>
    <xf numFmtId="14" fontId="2" fillId="3" borderId="1" xfId="0" applyNumberFormat="1" applyFont="1" applyFill="1" applyBorder="1" applyAlignment="1" applyProtection="1">
      <alignment horizontal="center" wrapText="1"/>
      <protection locked="0" hidden="1"/>
    </xf>
    <xf numFmtId="0" fontId="14" fillId="3" borderId="0" xfId="0" applyNumberFormat="1" applyFont="1" applyFill="1" applyBorder="1" applyAlignment="1" applyProtection="1">
      <alignment horizontal="left" vertical="top" wrapText="1"/>
      <protection locked="0" hidden="1"/>
    </xf>
    <xf numFmtId="0" fontId="1" fillId="3" borderId="0" xfId="0" applyFont="1" applyFill="1" applyBorder="1" applyAlignment="1" applyProtection="1">
      <alignment horizontal="left" vertical="top" wrapText="1"/>
      <protection locked="0" hidden="1"/>
    </xf>
    <xf numFmtId="0" fontId="5" fillId="2" borderId="0" xfId="0" applyFont="1" applyFill="1" applyBorder="1" applyAlignment="1" applyProtection="1">
      <alignment horizontal="left" vertical="top" wrapText="1"/>
      <protection hidden="1"/>
    </xf>
    <xf numFmtId="0" fontId="5" fillId="3" borderId="0" xfId="0" applyFont="1" applyFill="1" applyBorder="1" applyAlignment="1" applyProtection="1">
      <alignment horizontal="left" vertical="top" wrapText="1"/>
      <protection locked="0" hidden="1"/>
    </xf>
    <xf numFmtId="0" fontId="3" fillId="0" borderId="1" xfId="0" applyFont="1" applyFill="1" applyBorder="1" applyAlignment="1" applyProtection="1">
      <alignment horizontal="center"/>
      <protection locked="0" hidden="1"/>
    </xf>
    <xf numFmtId="0" fontId="5" fillId="2" borderId="9" xfId="0" applyFont="1" applyFill="1" applyBorder="1" applyAlignment="1" applyProtection="1">
      <alignment horizontal="justify" vertical="top" wrapText="1"/>
      <protection hidden="1"/>
    </xf>
    <xf numFmtId="49" fontId="2" fillId="2" borderId="14" xfId="0" applyNumberFormat="1" applyFont="1" applyFill="1" applyBorder="1" applyAlignment="1" applyProtection="1">
      <alignment horizontal="center" vertical="center"/>
      <protection hidden="1"/>
    </xf>
    <xf numFmtId="49" fontId="2" fillId="2" borderId="15" xfId="0" applyNumberFormat="1" applyFont="1" applyFill="1" applyBorder="1" applyAlignment="1" applyProtection="1">
      <alignment horizontal="center" vertical="center"/>
      <protection hidden="1"/>
    </xf>
    <xf numFmtId="49" fontId="2" fillId="2" borderId="16" xfId="0" applyNumberFormat="1" applyFont="1" applyFill="1" applyBorder="1" applyAlignment="1" applyProtection="1">
      <alignment horizontal="center" vertical="center"/>
      <protection hidden="1"/>
    </xf>
    <xf numFmtId="0" fontId="2" fillId="2" borderId="9" xfId="0" applyFont="1" applyFill="1" applyBorder="1" applyAlignment="1" applyProtection="1">
      <alignment horizontal="justify" vertical="top" wrapText="1"/>
      <protection hidden="1"/>
    </xf>
    <xf numFmtId="0" fontId="4" fillId="2" borderId="9" xfId="0" applyFont="1" applyFill="1" applyBorder="1" applyAlignment="1" applyProtection="1">
      <alignment horizontal="center" vertical="center"/>
      <protection hidden="1"/>
    </xf>
    <xf numFmtId="0" fontId="2" fillId="2" borderId="0" xfId="0" applyFont="1" applyFill="1" applyBorder="1" applyAlignment="1" applyProtection="1">
      <alignment horizontal="left" vertical="top"/>
      <protection hidden="1"/>
    </xf>
    <xf numFmtId="0" fontId="2" fillId="2" borderId="0" xfId="0" applyFont="1" applyFill="1" applyBorder="1" applyAlignment="1" applyProtection="1">
      <alignment horizontal="left" vertical="top" wrapText="1"/>
      <protection hidden="1"/>
    </xf>
    <xf numFmtId="0" fontId="2" fillId="2" borderId="0" xfId="0" applyFont="1" applyFill="1" applyAlignment="1" applyProtection="1">
      <alignment horizontal="left" vertical="top"/>
      <protection hidden="1"/>
    </xf>
    <xf numFmtId="0" fontId="3" fillId="2" borderId="0" xfId="0" applyFont="1" applyFill="1" applyBorder="1" applyAlignment="1" applyProtection="1">
      <alignment horizontal="left"/>
      <protection hidden="1"/>
    </xf>
    <xf numFmtId="0" fontId="2" fillId="0" borderId="0" xfId="0" applyFont="1" applyFill="1" applyBorder="1" applyAlignment="1" applyProtection="1">
      <alignment horizontal="left"/>
      <protection hidden="1"/>
    </xf>
    <xf numFmtId="0" fontId="2" fillId="2" borderId="0" xfId="0" applyFont="1" applyFill="1" applyAlignment="1" applyProtection="1">
      <alignment horizontal="left" vertical="top" wrapText="1"/>
      <protection hidden="1"/>
    </xf>
    <xf numFmtId="0" fontId="3" fillId="2" borderId="1" xfId="0" applyFont="1" applyFill="1" applyBorder="1" applyAlignment="1" applyProtection="1">
      <alignment horizontal="center"/>
      <protection hidden="1"/>
    </xf>
    <xf numFmtId="0" fontId="5" fillId="2" borderId="0" xfId="0" applyFont="1" applyFill="1" applyBorder="1" applyAlignment="1" applyProtection="1">
      <alignment horizontal="left" vertical="top"/>
      <protection hidden="1"/>
    </xf>
    <xf numFmtId="0" fontId="3" fillId="2" borderId="0" xfId="0" applyFont="1" applyFill="1" applyAlignment="1" applyProtection="1">
      <alignment horizontal="left"/>
      <protection hidden="1"/>
    </xf>
    <xf numFmtId="49" fontId="2" fillId="2" borderId="8" xfId="0" applyNumberFormat="1" applyFont="1" applyFill="1" applyBorder="1" applyAlignment="1" applyProtection="1">
      <alignment horizontal="center" vertical="center"/>
      <protection hidden="1"/>
    </xf>
    <xf numFmtId="49" fontId="2" fillId="2" borderId="9" xfId="0" applyNumberFormat="1" applyFont="1" applyFill="1" applyBorder="1" applyAlignment="1" applyProtection="1">
      <alignment horizontal="center" vertical="center"/>
      <protection hidden="1"/>
    </xf>
    <xf numFmtId="0" fontId="1" fillId="2" borderId="7" xfId="0" applyFont="1" applyFill="1" applyBorder="1" applyAlignment="1" applyProtection="1">
      <alignment horizontal="center" vertical="top" wrapText="1"/>
      <protection hidden="1"/>
    </xf>
    <xf numFmtId="0" fontId="18" fillId="2" borderId="0" xfId="0" applyFont="1" applyFill="1" applyAlignment="1" applyProtection="1">
      <alignment horizontal="left" vertical="top" wrapText="1"/>
      <protection hidden="1"/>
    </xf>
    <xf numFmtId="0" fontId="18" fillId="2" borderId="0" xfId="0" applyFont="1" applyFill="1" applyBorder="1" applyAlignment="1" applyProtection="1">
      <alignment horizontal="left" vertical="top" wrapText="1"/>
      <protection hidden="1"/>
    </xf>
    <xf numFmtId="0" fontId="3" fillId="2" borderId="0" xfId="0" applyFont="1" applyFill="1" applyAlignment="1" applyProtection="1">
      <alignment horizontal="left" vertical="top" wrapText="1"/>
      <protection hidden="1"/>
    </xf>
    <xf numFmtId="0" fontId="13" fillId="0" borderId="1" xfId="0" applyFont="1" applyFill="1" applyBorder="1" applyAlignment="1" applyProtection="1">
      <alignment horizontal="left" vertical="top" wrapText="1"/>
      <protection hidden="1"/>
    </xf>
    <xf numFmtId="0" fontId="2" fillId="2" borderId="1" xfId="0" applyFont="1" applyFill="1" applyBorder="1" applyAlignment="1" applyProtection="1">
      <alignment horizontal="left" vertical="top" wrapText="1"/>
      <protection hidden="1"/>
    </xf>
    <xf numFmtId="0" fontId="13" fillId="2" borderId="3" xfId="0" applyFont="1" applyFill="1" applyBorder="1" applyAlignment="1" applyProtection="1">
      <alignment horizontal="left" vertical="top" wrapText="1"/>
      <protection hidden="1"/>
    </xf>
    <xf numFmtId="0" fontId="3" fillId="2" borderId="0" xfId="0" applyFont="1" applyFill="1" applyAlignment="1" applyProtection="1">
      <alignment horizontal="left" vertical="top"/>
      <protection hidden="1"/>
    </xf>
    <xf numFmtId="0" fontId="1" fillId="2" borderId="11" xfId="0" applyFont="1" applyFill="1" applyBorder="1" applyAlignment="1" applyProtection="1">
      <alignment horizontal="center" vertical="top" wrapText="1"/>
      <protection hidden="1"/>
    </xf>
    <xf numFmtId="0" fontId="1" fillId="2" borderId="12" xfId="0" applyFont="1" applyFill="1" applyBorder="1" applyAlignment="1" applyProtection="1">
      <alignment horizontal="center" vertical="top" wrapText="1"/>
      <protection hidden="1"/>
    </xf>
    <xf numFmtId="0" fontId="1" fillId="2" borderId="13" xfId="0" applyFont="1" applyFill="1" applyBorder="1" applyAlignment="1" applyProtection="1">
      <alignment horizontal="center" vertical="top" wrapText="1"/>
      <protection hidden="1"/>
    </xf>
    <xf numFmtId="0" fontId="13" fillId="2" borderId="0" xfId="0" applyFont="1" applyFill="1" applyBorder="1" applyAlignment="1" applyProtection="1">
      <alignment horizontal="center" vertical="top"/>
      <protection hidden="1"/>
    </xf>
    <xf numFmtId="0" fontId="13" fillId="2" borderId="3" xfId="0" applyFont="1" applyFill="1" applyBorder="1" applyAlignment="1" applyProtection="1">
      <alignment horizontal="center" vertical="top"/>
      <protection hidden="1"/>
    </xf>
    <xf numFmtId="0" fontId="1" fillId="3" borderId="1" xfId="0" applyFont="1" applyFill="1" applyBorder="1" applyAlignment="1" applyProtection="1">
      <alignment horizontal="left" wrapText="1"/>
      <protection locked="0" hidden="1"/>
    </xf>
    <xf numFmtId="14" fontId="2" fillId="2" borderId="1" xfId="0" applyNumberFormat="1" applyFont="1" applyFill="1" applyBorder="1" applyAlignment="1" applyProtection="1">
      <alignment wrapText="1"/>
      <protection hidden="1"/>
    </xf>
    <xf numFmtId="14" fontId="2" fillId="2" borderId="1" xfId="0" applyNumberFormat="1" applyFont="1" applyFill="1" applyBorder="1" applyAlignment="1" applyProtection="1">
      <alignment horizontal="right" wrapText="1"/>
      <protection hidden="1"/>
    </xf>
  </cellXfs>
  <cellStyles count="2">
    <cellStyle name="Обычный" xfId="0" builtinId="0"/>
    <cellStyle name="Обычный 2" xfId="1"/>
  </cellStyles>
  <dxfs count="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</dxfs>
  <tableStyles count="0" defaultTableStyle="TableStyleMedium2" defaultPivotStyle="PivotStyleLight16"/>
  <colors>
    <mruColors>
      <color rgb="FF99FFCC"/>
      <color rgb="FF66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126957</xdr:colOff>
      <xdr:row>60</xdr:row>
      <xdr:rowOff>114300</xdr:rowOff>
    </xdr:from>
    <xdr:to>
      <xdr:col>10</xdr:col>
      <xdr:colOff>36787</xdr:colOff>
      <xdr:row>67</xdr:row>
      <xdr:rowOff>100965</xdr:rowOff>
    </xdr:to>
    <xdr:pic>
      <xdr:nvPicPr>
        <xdr:cNvPr id="7" name="Рисунок 4">
          <a:extLst>
            <a:ext uri="{FF2B5EF4-FFF2-40B4-BE49-F238E27FC236}">
              <a16:creationId xmlns="" xmlns:a16="http://schemas.microsoft.com/office/drawing/2014/main" id="{00000000-0008-0000-0000-00003C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844614">
          <a:off x="279357" y="14516100"/>
          <a:ext cx="1346200" cy="1463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25</xdr:col>
      <xdr:colOff>57150</xdr:colOff>
      <xdr:row>60</xdr:row>
      <xdr:rowOff>161925</xdr:rowOff>
    </xdr:from>
    <xdr:to>
      <xdr:col>30</xdr:col>
      <xdr:colOff>35878</xdr:colOff>
      <xdr:row>64</xdr:row>
      <xdr:rowOff>40958</xdr:rowOff>
    </xdr:to>
    <xdr:pic>
      <xdr:nvPicPr>
        <xdr:cNvPr id="8" name="Рисунок 7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62400" y="14563725"/>
          <a:ext cx="1016953" cy="7839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1" name="Таблица13" displayName="Таблица13" ref="B4:C22" totalsRowShown="0" headerRowDxfId="2">
  <tableColumns count="2">
    <tableColumn id="1" name="Примеры" dataDxfId="1"/>
    <tableColumn id="2" name="Результат преобразования" dataDxfId="0">
      <calculatedColumnFormula>SUBSTITUTE(TEXT(TRUNC(B5,0),"# ##0_ ") &amp; "(" &amp; SUBSTITUTE(PROPER(INDEX(n_4,MID(TEXT(B5,n0),1,1)+1)&amp;INDEX(n0x,MID(TEXT(B5,n0),2,1)+1,MID(TEXT(B5,n0),3,1)+1)&amp;IF(-MID(TEXT(B5,n0),1,3),"миллиард"&amp;VLOOKUP(MID(TEXT(B5,n0),3,1)*AND(MID(TEXT(B5,n0),2,1)-1),мил,2),"")&amp;INDEX(n_4,MID(TEXT(B5,n0),4,1)+1)&amp;INDEX(n0x,MID(TEXT(B5,n0),5,1)+1,MID(TEXT(B5,n0),6,1)+1)&amp;IF(-MID(TEXT(B5,n0),4,3),"миллион"&amp;VLOOKUP(MID(TEXT(B5,n0),6,1)*AND(MID(TEXT(B5,n0),5,1)-1),мил,2),"")&amp;INDEX(n_4,MID(TEXT(B5,n0),7,1)+1)&amp;INDEX(n1x,MID(TEXT(B5,n0),8,1)+1,MID(TEXT(B5,n0),9,1)+1)&amp;IF(-MID(TEXT(B5,n0),7,3),VLOOKUP(MID(TEXT(B5,n0),9,1)*AND(MID(TEXT(B5,n0),8,1)-1),тыс,2),"")&amp;INDEX(n_4,MID(TEXT(B5,n0),10,1)+1)&amp;INDEX(n0x,MID(TEXT(B5,n0),11,1)+1,MID(TEXT(B5,n0),12,1)+1)),"z"," ")&amp;IF(TRUNC(TEXT(B5,n0)),"","Ноль ")&amp;") рубл"&amp;VLOOKUP(MOD(MAX(MOD(MID(TEXT(B5,n0),11,2)-11,100),9),10),{0,"ь ";1,"я ";4,"ей "},2)&amp;RIGHT(TEXT(B5,n0),2)&amp;" копе"&amp;VLOOKUP(MOD(MAX(MOD(RIGHT(TEXT(B5,n0),2)-11,100),9),10),{0,"йка";1,"йки";4,"ек"},2)," )",")")</calculatedColumnFormula>
    </tableColumn>
  </tableColumns>
  <tableStyleInfo name="TableStyleLight19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M91"/>
  <sheetViews>
    <sheetView tabSelected="1" showWhiteSpace="0" view="pageLayout" zoomScaleNormal="115" zoomScaleSheetLayoutView="100" workbookViewId="0">
      <selection activeCell="V2" sqref="V2:AL3"/>
    </sheetView>
  </sheetViews>
  <sheetFormatPr defaultColWidth="2.28515625" defaultRowHeight="15" x14ac:dyDescent="0.25"/>
  <cols>
    <col min="1" max="2" width="4" style="16" customWidth="1"/>
    <col min="3" max="3" width="2.28515625" style="16"/>
    <col min="4" max="4" width="1.5703125" style="16" customWidth="1"/>
    <col min="5" max="5" width="2.28515625" style="16"/>
    <col min="6" max="6" width="1.28515625" style="16" customWidth="1"/>
    <col min="7" max="7" width="2.28515625" style="16"/>
    <col min="8" max="8" width="1.42578125" style="16" customWidth="1"/>
    <col min="9" max="9" width="3.42578125" style="16" customWidth="1"/>
    <col min="10" max="10" width="1.42578125" style="16" customWidth="1"/>
    <col min="11" max="11" width="5.5703125" style="16" bestFit="1" customWidth="1"/>
    <col min="12" max="12" width="1.85546875" style="16" customWidth="1"/>
    <col min="13" max="13" width="1.7109375" style="16" customWidth="1"/>
    <col min="14" max="14" width="1.42578125" style="16" customWidth="1"/>
    <col min="15" max="15" width="1.28515625" style="16" customWidth="1"/>
    <col min="16" max="18" width="2.28515625" style="16"/>
    <col min="19" max="20" width="2.28515625" style="18"/>
    <col min="21" max="21" width="2.28515625" style="16"/>
    <col min="22" max="22" width="1.140625" style="16" customWidth="1"/>
    <col min="23" max="23" width="2.28515625" style="16"/>
    <col min="24" max="24" width="2" style="16" customWidth="1"/>
    <col min="25" max="25" width="3" style="16" customWidth="1"/>
    <col min="26" max="26" width="2.28515625" style="16"/>
    <col min="27" max="27" width="4.140625" style="16" customWidth="1"/>
    <col min="28" max="29" width="2.28515625" style="16"/>
    <col min="30" max="30" width="3.5703125" style="16" customWidth="1"/>
    <col min="31" max="31" width="2.28515625" style="16"/>
    <col min="32" max="32" width="2.28515625" style="16" customWidth="1"/>
    <col min="33" max="33" width="3" style="16" customWidth="1"/>
    <col min="34" max="35" width="2.28515625" style="16"/>
    <col min="36" max="36" width="3.42578125" style="16" customWidth="1"/>
    <col min="37" max="37" width="2.28515625" style="16" customWidth="1"/>
    <col min="38" max="38" width="2.28515625" style="16"/>
    <col min="39" max="39" width="2.28515625" style="14"/>
    <col min="40" max="16384" width="2.28515625" style="16"/>
  </cols>
  <sheetData>
    <row r="1" spans="1:38" ht="15" customHeight="1" x14ac:dyDescent="0.25">
      <c r="A1" s="80" t="s">
        <v>41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20"/>
      <c r="Q1" s="20"/>
      <c r="R1" s="20"/>
      <c r="S1" s="20"/>
      <c r="T1" s="20"/>
      <c r="U1" s="19"/>
      <c r="V1" s="66" t="s">
        <v>1</v>
      </c>
      <c r="W1" s="66"/>
      <c r="X1" s="66"/>
      <c r="Y1" s="66"/>
      <c r="Z1" s="66"/>
      <c r="AA1" s="66"/>
      <c r="AB1" s="66"/>
      <c r="AC1" s="66"/>
      <c r="AD1" s="66"/>
      <c r="AE1" s="66"/>
      <c r="AF1" s="66"/>
      <c r="AG1" s="66"/>
      <c r="AH1" s="66"/>
      <c r="AI1" s="66"/>
      <c r="AJ1" s="66"/>
      <c r="AK1" s="66"/>
      <c r="AL1" s="66"/>
    </row>
    <row r="2" spans="1:38" ht="18" customHeight="1" x14ac:dyDescent="0.25">
      <c r="A2" s="81" t="s">
        <v>53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20"/>
      <c r="U2" s="19"/>
      <c r="V2" s="69"/>
      <c r="W2" s="69"/>
      <c r="X2" s="69"/>
      <c r="Y2" s="69"/>
      <c r="Z2" s="69"/>
      <c r="AA2" s="69"/>
      <c r="AB2" s="69"/>
      <c r="AC2" s="69"/>
      <c r="AD2" s="69"/>
      <c r="AE2" s="69"/>
      <c r="AF2" s="69"/>
      <c r="AG2" s="69"/>
      <c r="AH2" s="69"/>
      <c r="AI2" s="69"/>
      <c r="AJ2" s="69"/>
      <c r="AK2" s="69"/>
      <c r="AL2" s="69"/>
    </row>
    <row r="3" spans="1:38" ht="18" customHeight="1" x14ac:dyDescent="0.25">
      <c r="A3" s="81"/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20"/>
      <c r="U3" s="19"/>
      <c r="V3" s="69"/>
      <c r="W3" s="69"/>
      <c r="X3" s="69"/>
      <c r="Y3" s="69"/>
      <c r="Z3" s="69"/>
      <c r="AA3" s="69"/>
      <c r="AB3" s="69"/>
      <c r="AC3" s="69"/>
      <c r="AD3" s="69"/>
      <c r="AE3" s="69"/>
      <c r="AF3" s="69"/>
      <c r="AG3" s="69"/>
      <c r="AH3" s="69"/>
      <c r="AI3" s="69"/>
      <c r="AJ3" s="69"/>
      <c r="AK3" s="69"/>
      <c r="AL3" s="69"/>
    </row>
    <row r="4" spans="1:38" x14ac:dyDescent="0.25">
      <c r="A4" s="81"/>
      <c r="B4" s="81"/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20"/>
      <c r="U4" s="19"/>
      <c r="V4" s="87" t="s">
        <v>25</v>
      </c>
      <c r="W4" s="87"/>
      <c r="X4" s="87"/>
      <c r="Y4" s="87"/>
      <c r="Z4" s="87"/>
      <c r="AA4" s="87"/>
      <c r="AB4" s="87"/>
      <c r="AC4" s="87"/>
      <c r="AD4" s="87"/>
      <c r="AE4" s="17"/>
      <c r="AF4" s="17"/>
      <c r="AG4" s="17"/>
      <c r="AH4" s="17"/>
      <c r="AI4" s="17"/>
      <c r="AJ4" s="17"/>
      <c r="AK4" s="17"/>
      <c r="AL4" s="17"/>
    </row>
    <row r="5" spans="1:38" ht="20.25" customHeight="1" x14ac:dyDescent="0.25">
      <c r="A5" s="81"/>
      <c r="B5" s="81"/>
      <c r="C5" s="81"/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  <c r="P5" s="81"/>
      <c r="Q5" s="81"/>
      <c r="R5" s="81"/>
      <c r="S5" s="81"/>
      <c r="T5" s="20"/>
      <c r="U5" s="19"/>
      <c r="V5" s="70"/>
      <c r="W5" s="70"/>
      <c r="X5" s="70"/>
      <c r="Y5" s="70"/>
      <c r="Z5" s="70"/>
      <c r="AA5" s="70"/>
      <c r="AB5" s="70"/>
      <c r="AC5" s="70"/>
      <c r="AD5" s="70"/>
      <c r="AE5" s="70"/>
      <c r="AF5" s="70"/>
      <c r="AG5" s="70"/>
      <c r="AH5" s="70"/>
      <c r="AI5" s="70"/>
      <c r="AJ5" s="70"/>
      <c r="AK5" s="70"/>
      <c r="AL5" s="70"/>
    </row>
    <row r="6" spans="1:38" x14ac:dyDescent="0.25">
      <c r="A6" s="81"/>
      <c r="B6" s="81"/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20"/>
      <c r="U6" s="19"/>
      <c r="V6" s="70"/>
      <c r="W6" s="70"/>
      <c r="X6" s="70"/>
      <c r="Y6" s="70"/>
      <c r="Z6" s="70"/>
      <c r="AA6" s="70"/>
      <c r="AB6" s="70"/>
      <c r="AC6" s="70"/>
      <c r="AD6" s="70"/>
      <c r="AE6" s="70"/>
      <c r="AF6" s="70"/>
      <c r="AG6" s="70"/>
      <c r="AH6" s="70"/>
      <c r="AI6" s="70"/>
      <c r="AJ6" s="70"/>
      <c r="AK6" s="70"/>
      <c r="AL6" s="70"/>
    </row>
    <row r="7" spans="1:38" x14ac:dyDescent="0.25">
      <c r="A7" s="81"/>
      <c r="B7" s="81"/>
      <c r="C7" s="81"/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  <c r="O7" s="81"/>
      <c r="P7" s="81"/>
      <c r="Q7" s="81"/>
      <c r="R7" s="81"/>
      <c r="S7" s="81"/>
      <c r="T7" s="20"/>
      <c r="U7" s="19"/>
      <c r="V7" s="71" t="s">
        <v>26</v>
      </c>
      <c r="W7" s="71"/>
      <c r="X7" s="71"/>
      <c r="Y7" s="71"/>
      <c r="Z7" s="71"/>
      <c r="AA7" s="71"/>
      <c r="AB7" s="71"/>
      <c r="AC7" s="71"/>
      <c r="AD7" s="71"/>
      <c r="AE7" s="71"/>
      <c r="AF7" s="71"/>
      <c r="AG7" s="71"/>
      <c r="AH7" s="71"/>
      <c r="AI7" s="71"/>
      <c r="AJ7" s="71"/>
      <c r="AK7" s="71"/>
      <c r="AL7" s="71"/>
    </row>
    <row r="8" spans="1:38" ht="75" customHeight="1" x14ac:dyDescent="0.25">
      <c r="A8" s="81"/>
      <c r="B8" s="81"/>
      <c r="C8" s="81"/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81"/>
      <c r="S8" s="81"/>
      <c r="T8" s="20"/>
      <c r="U8" s="19"/>
      <c r="V8" s="72"/>
      <c r="W8" s="72"/>
      <c r="X8" s="72"/>
      <c r="Y8" s="72"/>
      <c r="Z8" s="72"/>
      <c r="AA8" s="72"/>
      <c r="AB8" s="72"/>
      <c r="AC8" s="72"/>
      <c r="AD8" s="72"/>
      <c r="AE8" s="72"/>
      <c r="AF8" s="72"/>
      <c r="AG8" s="72"/>
      <c r="AH8" s="72"/>
      <c r="AI8" s="72"/>
      <c r="AJ8" s="72"/>
      <c r="AK8" s="72"/>
      <c r="AL8" s="72"/>
    </row>
    <row r="9" spans="1:38" x14ac:dyDescent="0.25">
      <c r="A9" s="81"/>
      <c r="B9" s="81"/>
      <c r="C9" s="81"/>
      <c r="D9" s="81"/>
      <c r="E9" s="81"/>
      <c r="F9" s="81"/>
      <c r="G9" s="81"/>
      <c r="H9" s="81"/>
      <c r="I9" s="81"/>
      <c r="J9" s="81"/>
      <c r="K9" s="81"/>
      <c r="L9" s="81"/>
      <c r="M9" s="81"/>
      <c r="N9" s="81"/>
      <c r="O9" s="81"/>
      <c r="P9" s="81"/>
      <c r="Q9" s="81"/>
      <c r="R9" s="81"/>
      <c r="S9" s="81"/>
      <c r="T9" s="20"/>
      <c r="U9" s="19"/>
      <c r="V9" s="72"/>
      <c r="W9" s="72"/>
      <c r="X9" s="72"/>
      <c r="Y9" s="72"/>
      <c r="Z9" s="72"/>
      <c r="AA9" s="72"/>
      <c r="AB9" s="72"/>
      <c r="AC9" s="72"/>
      <c r="AD9" s="72"/>
      <c r="AE9" s="72"/>
      <c r="AF9" s="72"/>
      <c r="AG9" s="72"/>
      <c r="AH9" s="72"/>
      <c r="AI9" s="72"/>
      <c r="AJ9" s="72"/>
      <c r="AK9" s="72"/>
      <c r="AL9" s="72"/>
    </row>
    <row r="10" spans="1:38" x14ac:dyDescent="0.25">
      <c r="A10" s="20"/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19"/>
      <c r="V10" s="72"/>
      <c r="W10" s="72"/>
      <c r="X10" s="72"/>
      <c r="Y10" s="72"/>
      <c r="Z10" s="72"/>
      <c r="AA10" s="72"/>
      <c r="AB10" s="72"/>
      <c r="AC10" s="72"/>
      <c r="AD10" s="72"/>
      <c r="AE10" s="72"/>
      <c r="AF10" s="72"/>
      <c r="AG10" s="72"/>
      <c r="AH10" s="72"/>
      <c r="AI10" s="72"/>
      <c r="AJ10" s="72"/>
      <c r="AK10" s="72"/>
      <c r="AL10" s="72"/>
    </row>
    <row r="11" spans="1:38" ht="16.5" customHeight="1" x14ac:dyDescent="0.25">
      <c r="A11" s="21"/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88" t="s">
        <v>2</v>
      </c>
      <c r="P11" s="88"/>
      <c r="Q11" s="88"/>
      <c r="R11" s="88"/>
      <c r="S11" s="73"/>
      <c r="T11" s="73"/>
      <c r="U11" s="73"/>
      <c r="V11" s="73"/>
      <c r="W11" s="73"/>
      <c r="X11" s="73"/>
      <c r="Y11" s="73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</row>
    <row r="12" spans="1:38" ht="15" customHeight="1" x14ac:dyDescent="0.25">
      <c r="A12" s="21"/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57" t="s">
        <v>3</v>
      </c>
      <c r="N12" s="57"/>
      <c r="O12" s="57"/>
      <c r="P12" s="57"/>
      <c r="Q12" s="57"/>
      <c r="R12" s="57"/>
      <c r="S12" s="57"/>
      <c r="T12" s="57"/>
      <c r="U12" s="57"/>
      <c r="V12" s="57"/>
      <c r="W12" s="57"/>
      <c r="X12" s="57"/>
      <c r="Y12" s="57"/>
      <c r="Z12" s="57"/>
      <c r="AA12" s="57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</row>
    <row r="13" spans="1:38" x14ac:dyDescent="0.25">
      <c r="A13" s="37" t="s">
        <v>4</v>
      </c>
      <c r="B13" s="56"/>
      <c r="C13" s="56"/>
      <c r="D13" s="23" t="s">
        <v>4</v>
      </c>
      <c r="E13" s="56"/>
      <c r="F13" s="56"/>
      <c r="G13" s="56"/>
      <c r="H13" s="56"/>
      <c r="I13" s="56"/>
      <c r="J13" s="56"/>
      <c r="K13" s="35"/>
      <c r="L13" s="83" t="s">
        <v>52</v>
      </c>
      <c r="M13" s="83"/>
      <c r="N13" s="83"/>
      <c r="O13" s="83"/>
      <c r="P13" s="21"/>
      <c r="Q13" s="21"/>
      <c r="R13" s="21"/>
      <c r="S13" s="22"/>
      <c r="T13" s="22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</row>
    <row r="14" spans="1:38" x14ac:dyDescent="0.25">
      <c r="A14" s="34" t="s">
        <v>19</v>
      </c>
      <c r="B14" s="82" t="s">
        <v>29</v>
      </c>
      <c r="C14" s="82"/>
      <c r="D14" s="82"/>
      <c r="E14" s="82"/>
      <c r="F14" s="82"/>
      <c r="G14" s="82"/>
      <c r="H14" s="82"/>
      <c r="I14" s="82"/>
      <c r="J14" s="82"/>
      <c r="K14" s="82"/>
      <c r="L14" s="82"/>
      <c r="M14" s="82"/>
      <c r="N14" s="82"/>
      <c r="O14" s="82"/>
      <c r="P14" s="67"/>
      <c r="Q14" s="67"/>
      <c r="R14" s="67"/>
      <c r="S14" s="67"/>
      <c r="T14" s="67"/>
      <c r="U14" s="21" t="s">
        <v>5</v>
      </c>
      <c r="V14" s="21"/>
      <c r="W14" s="68"/>
      <c r="X14" s="68"/>
      <c r="Y14" s="68"/>
      <c r="Z14" s="68"/>
      <c r="AA14" s="68"/>
      <c r="AB14" s="68"/>
      <c r="AC14" s="68"/>
      <c r="AD14" s="15"/>
      <c r="AE14" s="20"/>
      <c r="AF14" s="20"/>
      <c r="AG14" s="20"/>
      <c r="AH14" s="24"/>
      <c r="AI14" s="22"/>
      <c r="AJ14" s="21"/>
      <c r="AK14" s="21"/>
      <c r="AL14" s="21"/>
    </row>
    <row r="15" spans="1:38" ht="31.5" customHeight="1" x14ac:dyDescent="0.25">
      <c r="A15" s="85" t="s">
        <v>45</v>
      </c>
      <c r="B15" s="85"/>
      <c r="C15" s="85"/>
      <c r="D15" s="85"/>
      <c r="E15" s="85"/>
      <c r="F15" s="85"/>
      <c r="G15" s="85"/>
      <c r="H15" s="85"/>
      <c r="I15" s="85"/>
      <c r="J15" s="85"/>
      <c r="K15" s="85"/>
      <c r="L15" s="85"/>
      <c r="M15" s="85"/>
      <c r="N15" s="85"/>
      <c r="O15" s="85"/>
      <c r="P15" s="85"/>
      <c r="Q15" s="85"/>
      <c r="R15" s="85"/>
      <c r="S15" s="85"/>
      <c r="T15" s="85"/>
      <c r="U15" s="85"/>
      <c r="V15" s="85"/>
      <c r="W15" s="85"/>
      <c r="X15" s="85"/>
      <c r="Y15" s="85"/>
      <c r="Z15" s="85"/>
      <c r="AA15" s="85"/>
      <c r="AB15" s="85"/>
      <c r="AC15" s="85"/>
      <c r="AD15" s="85"/>
      <c r="AE15" s="85"/>
      <c r="AF15" s="85"/>
      <c r="AG15" s="85"/>
      <c r="AH15" s="85"/>
      <c r="AI15" s="85"/>
      <c r="AJ15" s="85"/>
      <c r="AK15" s="85"/>
      <c r="AL15" s="85"/>
    </row>
    <row r="16" spans="1:38" ht="6.75" customHeight="1" thickBot="1" x14ac:dyDescent="0.3">
      <c r="A16" s="21"/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2"/>
      <c r="T16" s="22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</row>
    <row r="17" spans="1:39" ht="46.5" customHeight="1" x14ac:dyDescent="0.25">
      <c r="A17" s="61" t="s">
        <v>32</v>
      </c>
      <c r="B17" s="62"/>
      <c r="C17" s="62"/>
      <c r="D17" s="63" t="s">
        <v>6</v>
      </c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64"/>
      <c r="V17" s="64"/>
      <c r="W17" s="64"/>
      <c r="X17" s="65"/>
      <c r="Y17" s="62" t="s">
        <v>7</v>
      </c>
      <c r="Z17" s="62"/>
      <c r="AA17" s="62" t="s">
        <v>35</v>
      </c>
      <c r="AB17" s="62"/>
      <c r="AC17" s="62"/>
      <c r="AD17" s="62" t="s">
        <v>36</v>
      </c>
      <c r="AE17" s="62"/>
      <c r="AF17" s="62"/>
      <c r="AG17" s="62" t="s">
        <v>37</v>
      </c>
      <c r="AH17" s="62"/>
      <c r="AI17" s="62"/>
      <c r="AJ17" s="62" t="s">
        <v>38</v>
      </c>
      <c r="AK17" s="62"/>
      <c r="AL17" s="91"/>
    </row>
    <row r="18" spans="1:39" ht="51.75" customHeight="1" thickBot="1" x14ac:dyDescent="0.3">
      <c r="A18" s="89" t="s">
        <v>33</v>
      </c>
      <c r="B18" s="90"/>
      <c r="C18" s="90"/>
      <c r="D18" s="74" t="s">
        <v>34</v>
      </c>
      <c r="E18" s="74"/>
      <c r="F18" s="74"/>
      <c r="G18" s="74"/>
      <c r="H18" s="74"/>
      <c r="I18" s="74"/>
      <c r="J18" s="74"/>
      <c r="K18" s="74"/>
      <c r="L18" s="74"/>
      <c r="M18" s="74"/>
      <c r="N18" s="74"/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60">
        <v>1</v>
      </c>
      <c r="Z18" s="60"/>
      <c r="AA18" s="52">
        <v>15.26</v>
      </c>
      <c r="AB18" s="52"/>
      <c r="AC18" s="52"/>
      <c r="AD18" s="52">
        <f>Y18*AA18</f>
        <v>15.26</v>
      </c>
      <c r="AE18" s="52"/>
      <c r="AF18" s="52"/>
      <c r="AG18" s="52">
        <f>ROUND(AD18*0.2,2)</f>
        <v>3.05</v>
      </c>
      <c r="AH18" s="52"/>
      <c r="AI18" s="52"/>
      <c r="AJ18" s="52">
        <f>AD18+AG18</f>
        <v>18.309999999999999</v>
      </c>
      <c r="AK18" s="52"/>
      <c r="AL18" s="59"/>
    </row>
    <row r="19" spans="1:39" ht="22.5" customHeight="1" thickBot="1" x14ac:dyDescent="0.3">
      <c r="A19" s="21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2"/>
      <c r="T19" s="21"/>
      <c r="U19" s="21"/>
      <c r="V19" s="21"/>
      <c r="W19" s="21"/>
      <c r="X19" s="25" t="s">
        <v>8</v>
      </c>
      <c r="Y19" s="21"/>
      <c r="Z19" s="21"/>
      <c r="AA19" s="32"/>
      <c r="AB19" s="32"/>
      <c r="AC19" s="32"/>
      <c r="AD19" s="58">
        <f>AD18</f>
        <v>15.26</v>
      </c>
      <c r="AE19" s="58"/>
      <c r="AF19" s="58"/>
      <c r="AG19" s="58">
        <f>AG18</f>
        <v>3.05</v>
      </c>
      <c r="AH19" s="58"/>
      <c r="AI19" s="58"/>
      <c r="AJ19" s="58">
        <f>AJ18</f>
        <v>18.309999999999999</v>
      </c>
      <c r="AK19" s="58"/>
      <c r="AL19" s="58"/>
    </row>
    <row r="20" spans="1:39" ht="7.5" customHeight="1" x14ac:dyDescent="0.25">
      <c r="A20" s="21"/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2"/>
      <c r="T20" s="22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</row>
    <row r="21" spans="1:39" x14ac:dyDescent="0.25">
      <c r="A21" s="50" t="s">
        <v>9</v>
      </c>
      <c r="B21" s="50"/>
      <c r="C21" s="50"/>
      <c r="D21" s="50"/>
      <c r="E21" s="50"/>
      <c r="F21" s="50"/>
      <c r="G21" s="50"/>
      <c r="H21" s="54" t="str">
        <f>SUBSTITUTE(PROPER(INDEX(n_4,MID(TEXT(AJ19,n0),1,1)+1)&amp;INDEX(n0x,MID(TEXT(AJ19,n0),2,1)+1,MID(TEXT(AJ19,n0),3,1)+1)&amp;IF(-MID(TEXT(AJ19,n0),1,3),"миллиард"&amp;VLOOKUP(MID(TEXT(AJ19,n0),3,1)*AND(MID(TEXT(AJ19,n0),2,1)-1),мил,2),"")&amp;INDEX(n_4,MID(TEXT(AJ19,n0),4,1)+1)&amp;INDEX(n0x,MID(TEXT(AJ19,n0),5,1)+1,MID(TEXT(AJ19,n0),6,1)+1)&amp;IF(-MID(TEXT(AJ19,n0),4,3),"миллион"&amp;VLOOKUP(MID(TEXT(AJ19,n0),6,1)*AND(MID(TEXT(AJ19,n0),5,1)-1),мил,2),"")&amp;INDEX(n_4,MID(TEXT(AJ19,n0),7,1)+1)&amp;INDEX(n1x,MID(TEXT(AJ19,n0),8,1)+1,MID(TEXT(AJ19,n0),9,1)+1)&amp;IF(-MID(TEXT(AJ19,n0),7,3),VLOOKUP(MID(TEXT(AJ19,n0),9,1)*AND(MID(TEXT(AJ19,n0),8,1)-1),тыс,2),"")&amp;INDEX(n_4,MID(TEXT(AJ19,n0),10,1)+1)&amp;INDEX(n0x,MID(TEXT(AJ19,n0),11,1)+1,MID(TEXT(AJ19,n0),12,1)+1)),"z"," ")&amp;IF(TRUNC(TEXT(AJ19,n0)),"","Ноль ")&amp;"рубл"&amp;VLOOKUP(MOD(MAX(MOD(MID(TEXT(AJ19,n0),11,2)-11,100),9),10),{0,"ь ";1,"я ";4,"ей "},2)&amp;RIGHT(TEXT(AJ19,n0),2)&amp;" копе"&amp;VLOOKUP(MOD(MAX(MOD(RIGHT(TEXT(AJ19,n0),2)-11,100),9),10),{0,"йка";1,"йки";4,"ек"},2)</f>
        <v>Восемнадцать рублей 31 копейка</v>
      </c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4"/>
      <c r="W21" s="54"/>
      <c r="X21" s="54"/>
      <c r="Y21" s="54"/>
      <c r="Z21" s="54"/>
      <c r="AA21" s="54"/>
      <c r="AB21" s="54"/>
      <c r="AC21" s="54"/>
      <c r="AD21" s="54"/>
      <c r="AE21" s="54"/>
      <c r="AF21" s="54"/>
      <c r="AG21" s="54"/>
      <c r="AH21" s="54"/>
      <c r="AI21" s="54"/>
      <c r="AJ21" s="54"/>
      <c r="AK21" s="54"/>
      <c r="AL21" s="54"/>
    </row>
    <row r="22" spans="1:39" x14ac:dyDescent="0.25">
      <c r="A22" s="21" t="s">
        <v>18</v>
      </c>
      <c r="B22" s="21"/>
      <c r="C22" s="21"/>
      <c r="D22" s="21"/>
      <c r="E22" s="21"/>
      <c r="F22" s="21"/>
      <c r="G22" s="21"/>
      <c r="H22" s="51" t="str">
        <f>SUBSTITUTE(PROPER(INDEX(n_4,MID(TEXT(AG19,n0),1,1)+1)&amp;INDEX(n0x,MID(TEXT(AG19,n0),2,1)+1,MID(TEXT(AG19,n0),3,1)+1)&amp;IF(-MID(TEXT(AG19,n0),1,3),"миллиард"&amp;VLOOKUP(MID(TEXT(AG19,n0),3,1)*AND(MID(TEXT(AG19,n0),2,1)-1),мил,2),"")&amp;INDEX(n_4,MID(TEXT(AG19,n0),4,1)+1)&amp;INDEX(n0x,MID(TEXT(AG19,n0),5,1)+1,MID(TEXT(AG19,n0),6,1)+1)&amp;IF(-MID(TEXT(AG19,n0),4,3),"миллион"&amp;VLOOKUP(MID(TEXT(AG19,n0),6,1)*AND(MID(TEXT(AG19,n0),5,1)-1),мил,2),"")&amp;INDEX(n_4,MID(TEXT(AG19,n0),7,1)+1)&amp;INDEX(n1x,MID(TEXT(AG19,n0),8,1)+1,MID(TEXT(AG19,n0),9,1)+1)&amp;IF(-MID(TEXT(AG19,n0),7,3),VLOOKUP(MID(TEXT(AG19,n0),9,1)*AND(MID(TEXT(AG19,n0),8,1)-1),тыс,2),"")&amp;INDEX(n_4,MID(TEXT(AG19,n0),10,1)+1)&amp;INDEX(n0x,MID(TEXT(AG19,n0),11,1)+1,MID(TEXT(AG19,n0),12,1)+1)),"z"," ")&amp;IF(TRUNC(TEXT(AG19,n0)),"","Ноль ")&amp;"рубл"&amp;VLOOKUP(MOD(MAX(MOD(MID(TEXT(AG19,n0),11,2)-11,100),9),10),{0,"ь ";1,"я ";4,"ей "},2)&amp;RIGHT(TEXT(AG19,n0),2)&amp;" копе"&amp;VLOOKUP(MOD(MAX(MOD(RIGHT(TEXT(AG19,n0),2)-11,100),9),10),{0,"йка";1,"йки";4,"ек"},2)</f>
        <v>Три рубля 05 копеек</v>
      </c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  <c r="AL22" s="51"/>
    </row>
    <row r="23" spans="1:39" x14ac:dyDescent="0.25">
      <c r="A23" s="44" t="s">
        <v>39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44"/>
      <c r="P23" s="44"/>
      <c r="Q23" s="44"/>
      <c r="R23" s="44"/>
      <c r="S23" s="44"/>
      <c r="T23" s="44"/>
      <c r="U23" s="44"/>
      <c r="V23" s="44"/>
      <c r="W23" s="44"/>
      <c r="X23" s="44"/>
      <c r="Y23" s="44"/>
      <c r="Z23" s="44"/>
      <c r="AA23" s="44"/>
      <c r="AB23" s="44"/>
      <c r="AC23" s="44"/>
      <c r="AD23" s="44"/>
      <c r="AE23" s="44"/>
      <c r="AF23" s="44"/>
      <c r="AG23" s="44"/>
      <c r="AH23" s="44"/>
      <c r="AI23" s="44"/>
      <c r="AJ23" s="44"/>
      <c r="AK23" s="44"/>
      <c r="AL23" s="44"/>
    </row>
    <row r="24" spans="1:39" ht="20.25" customHeight="1" x14ac:dyDescent="0.25">
      <c r="A24" s="44" t="s">
        <v>40</v>
      </c>
      <c r="B24" s="44"/>
      <c r="C24" s="44"/>
      <c r="D24" s="44"/>
      <c r="E24" s="44"/>
      <c r="F24" s="44"/>
      <c r="G24" s="44"/>
      <c r="H24" s="44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  <c r="AA24" s="45"/>
      <c r="AB24" s="45"/>
      <c r="AC24" s="45"/>
      <c r="AD24" s="45"/>
      <c r="AE24" s="45"/>
      <c r="AF24" s="45"/>
      <c r="AG24" s="45"/>
      <c r="AH24" s="45"/>
      <c r="AI24" s="45"/>
      <c r="AJ24" s="45"/>
      <c r="AK24" s="45"/>
      <c r="AL24" s="45"/>
      <c r="AM24" s="27"/>
    </row>
    <row r="25" spans="1:39" x14ac:dyDescent="0.25">
      <c r="A25" s="21"/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2"/>
      <c r="T25" s="22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</row>
    <row r="26" spans="1:39" x14ac:dyDescent="0.25">
      <c r="A26" s="21"/>
      <c r="B26" s="21"/>
      <c r="C26" s="21"/>
      <c r="D26" s="21"/>
      <c r="E26" s="21"/>
      <c r="F26" s="28" t="s">
        <v>0</v>
      </c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2"/>
      <c r="T26" s="22"/>
      <c r="U26" s="21"/>
      <c r="V26" s="21"/>
      <c r="W26" s="21"/>
      <c r="X26" s="21"/>
      <c r="Y26" s="28" t="s">
        <v>1</v>
      </c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</row>
    <row r="27" spans="1:39" ht="24.75" customHeight="1" x14ac:dyDescent="0.25">
      <c r="A27" s="92" t="str">
        <f>VLOOKUP($I$29,A89:B91,2,0)</f>
        <v>Заместитель начальника управления - начальник
отдела экспертизы Брестского областного
управления Госпромнадзора</v>
      </c>
      <c r="B27" s="92"/>
      <c r="C27" s="92"/>
      <c r="D27" s="92"/>
      <c r="E27" s="92"/>
      <c r="F27" s="92"/>
      <c r="G27" s="92"/>
      <c r="H27" s="92"/>
      <c r="I27" s="92"/>
      <c r="J27" s="92"/>
      <c r="K27" s="92"/>
      <c r="L27" s="92"/>
      <c r="M27" s="92"/>
      <c r="N27" s="92"/>
      <c r="O27" s="92"/>
      <c r="P27" s="92"/>
      <c r="Q27" s="92"/>
      <c r="R27" s="92"/>
      <c r="S27" s="92"/>
      <c r="T27" s="30"/>
      <c r="U27" s="13"/>
      <c r="V27" s="104"/>
      <c r="W27" s="104"/>
      <c r="X27" s="104"/>
      <c r="Y27" s="104"/>
      <c r="Z27" s="104"/>
      <c r="AA27" s="104"/>
      <c r="AB27" s="104"/>
      <c r="AC27" s="104"/>
      <c r="AD27" s="104"/>
      <c r="AE27" s="104"/>
      <c r="AF27" s="104"/>
      <c r="AG27" s="104"/>
      <c r="AH27" s="104"/>
      <c r="AI27" s="104"/>
      <c r="AJ27" s="104"/>
      <c r="AK27" s="104"/>
      <c r="AL27" s="104"/>
    </row>
    <row r="28" spans="1:39" ht="15" customHeight="1" x14ac:dyDescent="0.25">
      <c r="A28" s="92"/>
      <c r="B28" s="92"/>
      <c r="C28" s="92"/>
      <c r="D28" s="92"/>
      <c r="E28" s="92"/>
      <c r="F28" s="92"/>
      <c r="G28" s="92"/>
      <c r="H28" s="92"/>
      <c r="I28" s="92"/>
      <c r="J28" s="92"/>
      <c r="K28" s="92"/>
      <c r="L28" s="92"/>
      <c r="M28" s="92"/>
      <c r="N28" s="92"/>
      <c r="O28" s="92"/>
      <c r="P28" s="92"/>
      <c r="Q28" s="92"/>
      <c r="R28" s="92"/>
      <c r="S28" s="92"/>
      <c r="T28" s="30"/>
      <c r="U28" s="13"/>
      <c r="V28" s="21"/>
      <c r="W28" s="21"/>
      <c r="X28" s="21"/>
      <c r="Y28" s="21"/>
      <c r="Z28" s="21"/>
      <c r="AA28" s="33" t="s">
        <v>44</v>
      </c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</row>
    <row r="29" spans="1:39" ht="26.25" customHeight="1" x14ac:dyDescent="0.25">
      <c r="A29" s="49"/>
      <c r="B29" s="49"/>
      <c r="C29" s="49"/>
      <c r="D29" s="49"/>
      <c r="E29" s="49"/>
      <c r="F29" s="49"/>
      <c r="G29" s="49"/>
      <c r="H29" s="49"/>
      <c r="I29" s="84" t="s">
        <v>46</v>
      </c>
      <c r="J29" s="84"/>
      <c r="K29" s="84"/>
      <c r="L29" s="84"/>
      <c r="M29" s="84"/>
      <c r="N29" s="84"/>
      <c r="O29" s="84"/>
      <c r="P29" s="84"/>
      <c r="Q29" s="84"/>
      <c r="R29" s="84"/>
      <c r="S29" s="84"/>
      <c r="T29" s="30"/>
      <c r="U29" s="13"/>
      <c r="V29" s="49"/>
      <c r="W29" s="49"/>
      <c r="X29" s="49"/>
      <c r="Y29" s="49"/>
      <c r="Z29" s="49"/>
      <c r="AA29" s="49"/>
      <c r="AB29" s="49"/>
      <c r="AC29" s="49"/>
      <c r="AD29" s="42"/>
      <c r="AE29" s="42"/>
      <c r="AF29" s="42"/>
      <c r="AG29" s="42"/>
      <c r="AH29" s="42"/>
      <c r="AI29" s="42"/>
      <c r="AJ29" s="42"/>
      <c r="AK29" s="42"/>
      <c r="AL29" s="42"/>
    </row>
    <row r="30" spans="1:39" x14ac:dyDescent="0.25">
      <c r="A30" s="21"/>
      <c r="B30" s="21"/>
      <c r="C30" s="40" t="s">
        <v>10</v>
      </c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30"/>
      <c r="T30" s="30"/>
      <c r="U30" s="13"/>
      <c r="V30" s="21"/>
      <c r="W30" s="21"/>
      <c r="X30" s="21"/>
      <c r="Y30" s="21"/>
      <c r="Z30" s="21"/>
      <c r="AA30" s="40" t="s">
        <v>10</v>
      </c>
      <c r="AB30" s="21"/>
      <c r="AC30" s="21"/>
      <c r="AD30" s="21"/>
      <c r="AE30" s="21"/>
      <c r="AF30" s="40" t="s">
        <v>43</v>
      </c>
      <c r="AG30" s="21"/>
      <c r="AH30" s="21"/>
      <c r="AI30" s="21"/>
      <c r="AJ30" s="21"/>
      <c r="AK30" s="21"/>
      <c r="AL30" s="21"/>
    </row>
    <row r="31" spans="1:39" x14ac:dyDescent="0.25">
      <c r="A31" s="21"/>
      <c r="B31" s="21"/>
      <c r="C31" s="21"/>
      <c r="D31" s="21"/>
      <c r="E31" s="21" t="s">
        <v>11</v>
      </c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30"/>
      <c r="T31" s="22"/>
      <c r="U31" s="13"/>
      <c r="V31" s="13"/>
      <c r="W31" s="13"/>
      <c r="X31" s="13"/>
      <c r="Y31" s="13"/>
      <c r="Z31" s="13" t="s">
        <v>11</v>
      </c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</row>
    <row r="32" spans="1:39" x14ac:dyDescent="0.25">
      <c r="A32" s="48"/>
      <c r="B32" s="48"/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48"/>
      <c r="AL32" s="48"/>
      <c r="AM32" s="48"/>
    </row>
    <row r="33" spans="1:38" x14ac:dyDescent="0.25">
      <c r="A33" s="13"/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2"/>
      <c r="T33" s="22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  <c r="AJ33" s="21"/>
      <c r="AK33" s="21"/>
      <c r="AL33" s="21"/>
    </row>
    <row r="34" spans="1:38" x14ac:dyDescent="0.25">
      <c r="A34" s="13"/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2"/>
      <c r="T34" s="22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  <c r="AJ34" s="21"/>
      <c r="AK34" s="21"/>
      <c r="AL34" s="21"/>
    </row>
    <row r="35" spans="1:38" ht="15" customHeight="1" x14ac:dyDescent="0.25">
      <c r="A35" s="80" t="s">
        <v>42</v>
      </c>
      <c r="B35" s="80"/>
      <c r="C35" s="80"/>
      <c r="D35" s="80"/>
      <c r="E35" s="80"/>
      <c r="F35" s="80"/>
      <c r="G35" s="80"/>
      <c r="H35" s="80"/>
      <c r="I35" s="80"/>
      <c r="J35" s="80"/>
      <c r="K35" s="80"/>
      <c r="L35" s="80"/>
      <c r="M35" s="80"/>
      <c r="N35" s="80"/>
      <c r="O35" s="80"/>
      <c r="P35" s="80"/>
      <c r="Q35" s="80"/>
      <c r="R35" s="80"/>
      <c r="S35" s="22"/>
      <c r="T35" s="22"/>
      <c r="U35" s="21"/>
      <c r="V35" s="47" t="s">
        <v>24</v>
      </c>
      <c r="W35" s="47"/>
      <c r="X35" s="47"/>
      <c r="Y35" s="47"/>
      <c r="Z35" s="47"/>
      <c r="AA35" s="47"/>
      <c r="AB35" s="47"/>
      <c r="AC35" s="47"/>
      <c r="AD35" s="47"/>
      <c r="AE35" s="47"/>
      <c r="AF35" s="86" t="str">
        <f>IF(S11&lt;&gt;"",S11," ")</f>
        <v xml:space="preserve"> </v>
      </c>
      <c r="AG35" s="86"/>
      <c r="AH35" s="86"/>
      <c r="AI35" s="86"/>
      <c r="AJ35" s="86"/>
      <c r="AK35" s="86"/>
      <c r="AL35" s="86"/>
    </row>
    <row r="36" spans="1:38" ht="17.25" customHeight="1" x14ac:dyDescent="0.25">
      <c r="A36" s="81" t="s">
        <v>53</v>
      </c>
      <c r="B36" s="81"/>
      <c r="C36" s="81"/>
      <c r="D36" s="81"/>
      <c r="E36" s="81"/>
      <c r="F36" s="81"/>
      <c r="G36" s="81"/>
      <c r="H36" s="81"/>
      <c r="I36" s="81"/>
      <c r="J36" s="81"/>
      <c r="K36" s="81"/>
      <c r="L36" s="81"/>
      <c r="M36" s="81"/>
      <c r="N36" s="81"/>
      <c r="O36" s="81"/>
      <c r="P36" s="81"/>
      <c r="Q36" s="81"/>
      <c r="R36" s="81"/>
      <c r="S36" s="81"/>
      <c r="T36" s="81"/>
      <c r="U36" s="21"/>
      <c r="V36" s="21"/>
      <c r="W36" s="21"/>
      <c r="X36" s="21"/>
      <c r="Y36" s="21"/>
      <c r="Z36" s="21"/>
      <c r="AA36" s="21"/>
      <c r="AB36" s="21"/>
      <c r="AC36" s="21"/>
      <c r="AD36" s="36"/>
      <c r="AE36" s="47" t="s">
        <v>5</v>
      </c>
      <c r="AF36" s="47"/>
      <c r="AG36" s="43"/>
      <c r="AH36" s="43"/>
      <c r="AI36" s="43"/>
      <c r="AJ36" s="43"/>
      <c r="AK36" s="41" t="str">
        <f>L13</f>
        <v xml:space="preserve"> г.</v>
      </c>
      <c r="AL36" s="21"/>
    </row>
    <row r="37" spans="1:38" x14ac:dyDescent="0.25">
      <c r="A37" s="81"/>
      <c r="B37" s="81"/>
      <c r="C37" s="81"/>
      <c r="D37" s="81"/>
      <c r="E37" s="81"/>
      <c r="F37" s="81"/>
      <c r="G37" s="81"/>
      <c r="H37" s="81"/>
      <c r="I37" s="81"/>
      <c r="J37" s="81"/>
      <c r="K37" s="81"/>
      <c r="L37" s="81"/>
      <c r="M37" s="81"/>
      <c r="N37" s="81"/>
      <c r="O37" s="81"/>
      <c r="P37" s="81"/>
      <c r="Q37" s="81"/>
      <c r="R37" s="81"/>
      <c r="S37" s="81"/>
      <c r="T37" s="8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 s="21"/>
      <c r="AI37" s="21"/>
      <c r="AJ37" s="21"/>
      <c r="AK37" s="21"/>
      <c r="AL37" s="21"/>
    </row>
    <row r="38" spans="1:38" x14ac:dyDescent="0.25">
      <c r="A38" s="81"/>
      <c r="B38" s="81"/>
      <c r="C38" s="81"/>
      <c r="D38" s="81"/>
      <c r="E38" s="81"/>
      <c r="F38" s="81"/>
      <c r="G38" s="81"/>
      <c r="H38" s="81"/>
      <c r="I38" s="81"/>
      <c r="J38" s="81"/>
      <c r="K38" s="81"/>
      <c r="L38" s="81"/>
      <c r="M38" s="81"/>
      <c r="N38" s="81"/>
      <c r="O38" s="81"/>
      <c r="P38" s="81"/>
      <c r="Q38" s="81"/>
      <c r="R38" s="81"/>
      <c r="S38" s="81"/>
      <c r="T38" s="8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21"/>
      <c r="AK38" s="21"/>
      <c r="AL38" s="21"/>
    </row>
    <row r="39" spans="1:38" x14ac:dyDescent="0.25">
      <c r="A39" s="81"/>
      <c r="B39" s="81"/>
      <c r="C39" s="81"/>
      <c r="D39" s="81"/>
      <c r="E39" s="81"/>
      <c r="F39" s="81"/>
      <c r="G39" s="81"/>
      <c r="H39" s="81"/>
      <c r="I39" s="81"/>
      <c r="J39" s="81"/>
      <c r="K39" s="81"/>
      <c r="L39" s="81"/>
      <c r="M39" s="81"/>
      <c r="N39" s="81"/>
      <c r="O39" s="81"/>
      <c r="P39" s="81"/>
      <c r="Q39" s="81"/>
      <c r="R39" s="81"/>
      <c r="S39" s="81"/>
      <c r="T39" s="8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  <c r="AK39" s="21"/>
      <c r="AL39" s="21"/>
    </row>
    <row r="40" spans="1:38" x14ac:dyDescent="0.25">
      <c r="A40" s="81"/>
      <c r="B40" s="81"/>
      <c r="C40" s="81"/>
      <c r="D40" s="81"/>
      <c r="E40" s="81"/>
      <c r="F40" s="81"/>
      <c r="G40" s="81"/>
      <c r="H40" s="81"/>
      <c r="I40" s="81"/>
      <c r="J40" s="81"/>
      <c r="K40" s="81"/>
      <c r="L40" s="81"/>
      <c r="M40" s="81"/>
      <c r="N40" s="81"/>
      <c r="O40" s="81"/>
      <c r="P40" s="81"/>
      <c r="Q40" s="81"/>
      <c r="R40" s="81"/>
      <c r="S40" s="81"/>
      <c r="T40" s="8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21"/>
      <c r="AJ40" s="21"/>
      <c r="AK40" s="21"/>
      <c r="AL40" s="21"/>
    </row>
    <row r="41" spans="1:38" ht="21.75" customHeight="1" x14ac:dyDescent="0.25">
      <c r="A41" s="81"/>
      <c r="B41" s="81"/>
      <c r="C41" s="81"/>
      <c r="D41" s="81"/>
      <c r="E41" s="81"/>
      <c r="F41" s="81"/>
      <c r="G41" s="81"/>
      <c r="H41" s="81"/>
      <c r="I41" s="81"/>
      <c r="J41" s="81"/>
      <c r="K41" s="81"/>
      <c r="L41" s="81"/>
      <c r="M41" s="81"/>
      <c r="N41" s="81"/>
      <c r="O41" s="81"/>
      <c r="P41" s="81"/>
      <c r="Q41" s="81"/>
      <c r="R41" s="81"/>
      <c r="S41" s="81"/>
      <c r="T41" s="8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1"/>
      <c r="AJ41" s="21"/>
      <c r="AK41" s="21"/>
      <c r="AL41" s="21"/>
    </row>
    <row r="42" spans="1:38" x14ac:dyDescent="0.25">
      <c r="A42" s="81"/>
      <c r="B42" s="81"/>
      <c r="C42" s="81"/>
      <c r="D42" s="81"/>
      <c r="E42" s="81"/>
      <c r="F42" s="81"/>
      <c r="G42" s="81"/>
      <c r="H42" s="81"/>
      <c r="I42" s="81"/>
      <c r="J42" s="81"/>
      <c r="K42" s="81"/>
      <c r="L42" s="81"/>
      <c r="M42" s="81"/>
      <c r="N42" s="81"/>
      <c r="O42" s="81"/>
      <c r="P42" s="81"/>
      <c r="Q42" s="81"/>
      <c r="R42" s="81"/>
      <c r="S42" s="81"/>
      <c r="T42" s="8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  <c r="AJ42" s="21"/>
      <c r="AK42" s="21"/>
      <c r="AL42" s="21"/>
    </row>
    <row r="43" spans="1:38" x14ac:dyDescent="0.25">
      <c r="A43" s="81"/>
      <c r="B43" s="81"/>
      <c r="C43" s="81"/>
      <c r="D43" s="81"/>
      <c r="E43" s="81"/>
      <c r="F43" s="81"/>
      <c r="G43" s="81"/>
      <c r="H43" s="81"/>
      <c r="I43" s="81"/>
      <c r="J43" s="81"/>
      <c r="K43" s="81"/>
      <c r="L43" s="81"/>
      <c r="M43" s="81"/>
      <c r="N43" s="81"/>
      <c r="O43" s="81"/>
      <c r="P43" s="81"/>
      <c r="Q43" s="81"/>
      <c r="R43" s="81"/>
      <c r="S43" s="81"/>
      <c r="T43" s="8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  <c r="AH43" s="21"/>
      <c r="AI43" s="21"/>
      <c r="AJ43" s="21"/>
      <c r="AK43" s="21"/>
      <c r="AL43" s="21"/>
    </row>
    <row r="44" spans="1:38" ht="33" customHeight="1" x14ac:dyDescent="0.25">
      <c r="A44" s="94" t="s">
        <v>1</v>
      </c>
      <c r="B44" s="94"/>
      <c r="C44" s="94"/>
      <c r="D44" s="94"/>
      <c r="E44" s="94"/>
      <c r="F44" s="94"/>
      <c r="G44" s="94"/>
      <c r="H44" s="94"/>
      <c r="I44" s="21"/>
      <c r="J44" s="21"/>
      <c r="K44" s="95">
        <f>V2</f>
        <v>0</v>
      </c>
      <c r="L44" s="95"/>
      <c r="M44" s="95"/>
      <c r="N44" s="95"/>
      <c r="O44" s="95"/>
      <c r="P44" s="95"/>
      <c r="Q44" s="95"/>
      <c r="R44" s="95"/>
      <c r="S44" s="95"/>
      <c r="T44" s="95"/>
      <c r="U44" s="95"/>
      <c r="V44" s="95"/>
      <c r="W44" s="95"/>
      <c r="X44" s="95"/>
      <c r="Y44" s="95"/>
      <c r="Z44" s="95"/>
      <c r="AA44" s="95"/>
      <c r="AB44" s="95"/>
      <c r="AC44" s="95"/>
      <c r="AD44" s="95"/>
      <c r="AE44" s="95"/>
      <c r="AF44" s="95"/>
      <c r="AG44" s="95"/>
      <c r="AH44" s="95"/>
      <c r="AI44" s="95"/>
      <c r="AJ44" s="95"/>
      <c r="AK44" s="95"/>
      <c r="AL44" s="95"/>
    </row>
    <row r="45" spans="1:38" ht="47.25" customHeight="1" x14ac:dyDescent="0.25">
      <c r="A45" s="98" t="s">
        <v>17</v>
      </c>
      <c r="B45" s="98"/>
      <c r="C45" s="98"/>
      <c r="D45" s="98"/>
      <c r="E45" s="98"/>
      <c r="F45" s="98"/>
      <c r="G45" s="98"/>
      <c r="H45" s="98"/>
      <c r="I45" s="98"/>
      <c r="J45" s="21"/>
      <c r="K45" s="97">
        <f>V5</f>
        <v>0</v>
      </c>
      <c r="L45" s="97"/>
      <c r="M45" s="97"/>
      <c r="N45" s="97"/>
      <c r="O45" s="97"/>
      <c r="P45" s="97"/>
      <c r="Q45" s="97"/>
      <c r="R45" s="97"/>
      <c r="S45" s="97"/>
      <c r="T45" s="97"/>
      <c r="U45" s="97"/>
      <c r="V45" s="97"/>
      <c r="W45" s="97"/>
      <c r="X45" s="97"/>
      <c r="Y45" s="97"/>
      <c r="Z45" s="97"/>
      <c r="AA45" s="97"/>
      <c r="AB45" s="97"/>
      <c r="AC45" s="97"/>
      <c r="AD45" s="97"/>
      <c r="AE45" s="97"/>
      <c r="AF45" s="97"/>
      <c r="AG45" s="97"/>
      <c r="AH45" s="97"/>
      <c r="AI45" s="97"/>
      <c r="AJ45" s="97"/>
      <c r="AK45" s="97"/>
      <c r="AL45" s="97"/>
    </row>
    <row r="46" spans="1:38" ht="87" customHeight="1" x14ac:dyDescent="0.25">
      <c r="A46" s="36"/>
      <c r="B46" s="21"/>
      <c r="C46" s="21"/>
      <c r="D46" s="21"/>
      <c r="E46" s="21"/>
      <c r="F46" s="21"/>
      <c r="G46" s="21"/>
      <c r="H46" s="21"/>
      <c r="I46" s="22"/>
      <c r="J46" s="22"/>
      <c r="K46" s="96">
        <f>V8</f>
        <v>0</v>
      </c>
      <c r="L46" s="96"/>
      <c r="M46" s="96"/>
      <c r="N46" s="96"/>
      <c r="O46" s="96"/>
      <c r="P46" s="96"/>
      <c r="Q46" s="96"/>
      <c r="R46" s="96"/>
      <c r="S46" s="96"/>
      <c r="T46" s="96"/>
      <c r="U46" s="96"/>
      <c r="V46" s="96"/>
      <c r="W46" s="96"/>
      <c r="X46" s="96"/>
      <c r="Y46" s="96"/>
      <c r="Z46" s="96"/>
      <c r="AA46" s="96"/>
      <c r="AB46" s="96"/>
      <c r="AC46" s="96"/>
      <c r="AD46" s="96"/>
      <c r="AE46" s="96"/>
      <c r="AF46" s="96"/>
      <c r="AG46" s="96"/>
      <c r="AH46" s="96"/>
      <c r="AI46" s="96"/>
      <c r="AJ46" s="96"/>
      <c r="AK46" s="96"/>
      <c r="AL46" s="96"/>
    </row>
    <row r="47" spans="1:38" x14ac:dyDescent="0.25">
      <c r="A47" s="21"/>
      <c r="B47" s="21"/>
      <c r="C47" s="21"/>
      <c r="D47" s="21"/>
      <c r="E47" s="21"/>
      <c r="F47" s="21"/>
      <c r="G47" s="21"/>
      <c r="H47" s="21"/>
      <c r="I47" s="102" t="s">
        <v>31</v>
      </c>
      <c r="J47" s="102"/>
      <c r="K47" s="103"/>
      <c r="L47" s="103"/>
      <c r="M47" s="103"/>
      <c r="N47" s="103"/>
      <c r="O47" s="103"/>
      <c r="P47" s="103"/>
      <c r="Q47" s="103"/>
      <c r="R47" s="103"/>
      <c r="S47" s="103"/>
      <c r="T47" s="103"/>
      <c r="U47" s="103"/>
      <c r="V47" s="103"/>
      <c r="W47" s="103"/>
      <c r="X47" s="103"/>
      <c r="Y47" s="103"/>
      <c r="Z47" s="103"/>
      <c r="AA47" s="103"/>
      <c r="AB47" s="103"/>
      <c r="AC47" s="103"/>
      <c r="AD47" s="103"/>
      <c r="AE47" s="103"/>
      <c r="AF47" s="103"/>
      <c r="AG47" s="103"/>
      <c r="AH47" s="103"/>
      <c r="AI47" s="103"/>
      <c r="AJ47" s="103"/>
      <c r="AK47" s="103"/>
      <c r="AL47" s="103"/>
    </row>
    <row r="48" spans="1:38" ht="18" customHeight="1" x14ac:dyDescent="0.25">
      <c r="A48" s="21" t="s">
        <v>30</v>
      </c>
      <c r="B48" s="21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106" t="str">
        <f>IF(W14&lt;&gt;"",W14," ")</f>
        <v xml:space="preserve"> </v>
      </c>
      <c r="T48" s="106"/>
      <c r="U48" s="106"/>
      <c r="V48" s="106"/>
      <c r="W48" s="106"/>
      <c r="X48" s="106"/>
      <c r="Y48" s="106"/>
      <c r="Z48" s="105" t="s">
        <v>54</v>
      </c>
      <c r="AA48" s="21" t="s">
        <v>20</v>
      </c>
      <c r="AB48" s="55" t="str">
        <f>IF(P14&lt;&gt;"",P14," ")</f>
        <v xml:space="preserve"> </v>
      </c>
      <c r="AC48" s="55"/>
      <c r="AD48" s="55"/>
      <c r="AE48" s="55"/>
      <c r="AF48" s="55"/>
      <c r="AG48" s="55"/>
      <c r="AH48" s="20"/>
      <c r="AI48" s="20"/>
      <c r="AJ48" s="20"/>
      <c r="AK48" s="20"/>
      <c r="AL48" s="24"/>
    </row>
    <row r="49" spans="1:38" ht="8.25" customHeight="1" thickBot="1" x14ac:dyDescent="0.3">
      <c r="A49" s="21"/>
      <c r="B49" s="21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2"/>
      <c r="T49" s="22"/>
      <c r="U49" s="21"/>
      <c r="V49" s="21"/>
      <c r="W49" s="21"/>
      <c r="X49" s="21"/>
      <c r="Y49" s="21"/>
      <c r="Z49" s="21"/>
      <c r="AA49" s="21"/>
      <c r="AB49" s="21"/>
      <c r="AC49" s="21"/>
      <c r="AD49" s="21"/>
      <c r="AE49" s="21"/>
      <c r="AF49" s="21"/>
      <c r="AG49" s="21"/>
      <c r="AH49" s="21"/>
      <c r="AI49" s="21"/>
      <c r="AJ49" s="21"/>
      <c r="AK49" s="21"/>
      <c r="AL49" s="21"/>
    </row>
    <row r="50" spans="1:38" ht="48" customHeight="1" x14ac:dyDescent="0.25">
      <c r="A50" s="99" t="s">
        <v>32</v>
      </c>
      <c r="B50" s="100"/>
      <c r="C50" s="101"/>
      <c r="D50" s="63" t="s">
        <v>6</v>
      </c>
      <c r="E50" s="64"/>
      <c r="F50" s="64"/>
      <c r="G50" s="64"/>
      <c r="H50" s="64"/>
      <c r="I50" s="64"/>
      <c r="J50" s="64"/>
      <c r="K50" s="64"/>
      <c r="L50" s="64"/>
      <c r="M50" s="64"/>
      <c r="N50" s="64"/>
      <c r="O50" s="64"/>
      <c r="P50" s="64"/>
      <c r="Q50" s="64"/>
      <c r="R50" s="64"/>
      <c r="S50" s="64"/>
      <c r="T50" s="64"/>
      <c r="U50" s="64"/>
      <c r="V50" s="64"/>
      <c r="W50" s="64"/>
      <c r="X50" s="65"/>
      <c r="Y50" s="62" t="s">
        <v>7</v>
      </c>
      <c r="Z50" s="62"/>
      <c r="AA50" s="62" t="s">
        <v>35</v>
      </c>
      <c r="AB50" s="62"/>
      <c r="AC50" s="62"/>
      <c r="AD50" s="62" t="s">
        <v>36</v>
      </c>
      <c r="AE50" s="62"/>
      <c r="AF50" s="62"/>
      <c r="AG50" s="62" t="s">
        <v>37</v>
      </c>
      <c r="AH50" s="62"/>
      <c r="AI50" s="62"/>
      <c r="AJ50" s="62" t="s">
        <v>38</v>
      </c>
      <c r="AK50" s="62"/>
      <c r="AL50" s="91"/>
    </row>
    <row r="51" spans="1:38" ht="46.5" customHeight="1" thickBot="1" x14ac:dyDescent="0.3">
      <c r="A51" s="75" t="s">
        <v>33</v>
      </c>
      <c r="B51" s="76"/>
      <c r="C51" s="77"/>
      <c r="D51" s="78" t="s">
        <v>34</v>
      </c>
      <c r="E51" s="78"/>
      <c r="F51" s="78"/>
      <c r="G51" s="78"/>
      <c r="H51" s="78"/>
      <c r="I51" s="78"/>
      <c r="J51" s="78"/>
      <c r="K51" s="78"/>
      <c r="L51" s="78"/>
      <c r="M51" s="78"/>
      <c r="N51" s="78"/>
      <c r="O51" s="78"/>
      <c r="P51" s="78"/>
      <c r="Q51" s="78"/>
      <c r="R51" s="78"/>
      <c r="S51" s="78"/>
      <c r="T51" s="78"/>
      <c r="U51" s="78"/>
      <c r="V51" s="78"/>
      <c r="W51" s="78"/>
      <c r="X51" s="78"/>
      <c r="Y51" s="79">
        <f>Y18</f>
        <v>1</v>
      </c>
      <c r="Z51" s="79"/>
      <c r="AA51" s="52">
        <v>15.26</v>
      </c>
      <c r="AB51" s="52"/>
      <c r="AC51" s="52"/>
      <c r="AD51" s="52">
        <f>Y51*AA51</f>
        <v>15.26</v>
      </c>
      <c r="AE51" s="52"/>
      <c r="AF51" s="52"/>
      <c r="AG51" s="52">
        <f>ROUND(AD51*0.2,2)</f>
        <v>3.05</v>
      </c>
      <c r="AH51" s="52"/>
      <c r="AI51" s="52"/>
      <c r="AJ51" s="52">
        <f>AD51+AG51</f>
        <v>18.309999999999999</v>
      </c>
      <c r="AK51" s="52"/>
      <c r="AL51" s="59"/>
    </row>
    <row r="52" spans="1:38" ht="15.75" thickBot="1" x14ac:dyDescent="0.3">
      <c r="A52" s="21"/>
      <c r="B52" s="21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2"/>
      <c r="T52" s="21"/>
      <c r="U52" s="21"/>
      <c r="V52" s="23"/>
      <c r="W52" s="21"/>
      <c r="X52" s="25" t="s">
        <v>8</v>
      </c>
      <c r="Y52" s="21"/>
      <c r="Z52" s="21"/>
      <c r="AA52" s="32"/>
      <c r="AB52" s="32"/>
      <c r="AC52" s="32"/>
      <c r="AD52" s="53">
        <f>AD51</f>
        <v>15.26</v>
      </c>
      <c r="AE52" s="53"/>
      <c r="AF52" s="53"/>
      <c r="AG52" s="53">
        <f>AG51</f>
        <v>3.05</v>
      </c>
      <c r="AH52" s="53"/>
      <c r="AI52" s="53"/>
      <c r="AJ52" s="53">
        <f>AJ51</f>
        <v>18.309999999999999</v>
      </c>
      <c r="AK52" s="53"/>
      <c r="AL52" s="53"/>
    </row>
    <row r="53" spans="1:38" ht="6.75" customHeight="1" x14ac:dyDescent="0.25">
      <c r="A53" s="21"/>
      <c r="B53" s="21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2"/>
      <c r="T53" s="22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  <c r="AH53" s="21"/>
      <c r="AI53" s="21"/>
      <c r="AJ53" s="21"/>
      <c r="AK53" s="21"/>
      <c r="AL53" s="21"/>
    </row>
    <row r="54" spans="1:38" x14ac:dyDescent="0.25">
      <c r="A54" s="50" t="s">
        <v>9</v>
      </c>
      <c r="B54" s="50"/>
      <c r="C54" s="50"/>
      <c r="D54" s="50"/>
      <c r="E54" s="50"/>
      <c r="F54" s="50"/>
      <c r="G54" s="50"/>
      <c r="H54" s="54" t="str">
        <f>SUBSTITUTE(PROPER(INDEX(n_4,MID(TEXT(AJ52,n0),1,1)+1)&amp;INDEX(n0x,MID(TEXT(AJ52,n0),2,1)+1,MID(TEXT(AJ52,n0),3,1)+1)&amp;IF(-MID(TEXT(AJ52,n0),1,3),"миллиард"&amp;VLOOKUP(MID(TEXT(AJ52,n0),3,1)*AND(MID(TEXT(AJ52,n0),2,1)-1),мил,2),"")&amp;INDEX(n_4,MID(TEXT(AJ52,n0),4,1)+1)&amp;INDEX(n0x,MID(TEXT(AJ52,n0),5,1)+1,MID(TEXT(AJ52,n0),6,1)+1)&amp;IF(-MID(TEXT(AJ52,n0),4,3),"миллион"&amp;VLOOKUP(MID(TEXT(AJ52,n0),6,1)*AND(MID(TEXT(AJ52,n0),5,1)-1),мил,2),"")&amp;INDEX(n_4,MID(TEXT(AJ52,n0),7,1)+1)&amp;INDEX(n1x,MID(TEXT(AJ52,n0),8,1)+1,MID(TEXT(AJ52,n0),9,1)+1)&amp;IF(-MID(TEXT(AJ52,n0),7,3),VLOOKUP(MID(TEXT(AJ52,n0),9,1)*AND(MID(TEXT(AJ52,n0),8,1)-1),тыс,2),"")&amp;INDEX(n_4,MID(TEXT(AJ52,n0),10,1)+1)&amp;INDEX(n0x,MID(TEXT(AJ52,n0),11,1)+1,MID(TEXT(AJ52,n0),12,1)+1)),"z"," ")&amp;IF(TRUNC(TEXT(AJ52,n0)),"","Ноль ")&amp;"рубл"&amp;VLOOKUP(MOD(MAX(MOD(MID(TEXT(AJ52,n0),11,2)-11,100),9),10),{0,"ь ";1,"я ";4,"ей "},2)&amp;RIGHT(TEXT(AJ52,n0),2)&amp;" копе"&amp;VLOOKUP(MOD(MAX(MOD(RIGHT(TEXT(AJ52,n0),2)-11,100),9),10),{0,"йка";1,"йки";4,"ек"},2)</f>
        <v>Восемнадцать рублей 31 копейка</v>
      </c>
      <c r="I54" s="54"/>
      <c r="J54" s="54"/>
      <c r="K54" s="54"/>
      <c r="L54" s="54"/>
      <c r="M54" s="54"/>
      <c r="N54" s="54"/>
      <c r="O54" s="54"/>
      <c r="P54" s="54"/>
      <c r="Q54" s="54"/>
      <c r="R54" s="54"/>
      <c r="S54" s="54"/>
      <c r="T54" s="54"/>
      <c r="U54" s="54"/>
      <c r="V54" s="54"/>
      <c r="W54" s="54"/>
      <c r="X54" s="54"/>
      <c r="Y54" s="54"/>
      <c r="Z54" s="54"/>
      <c r="AA54" s="54"/>
      <c r="AB54" s="54"/>
      <c r="AC54" s="54"/>
      <c r="AD54" s="54"/>
      <c r="AE54" s="54"/>
      <c r="AF54" s="54"/>
      <c r="AG54" s="54"/>
      <c r="AH54" s="54"/>
      <c r="AI54" s="54"/>
      <c r="AJ54" s="54"/>
      <c r="AK54" s="54"/>
      <c r="AL54" s="54"/>
    </row>
    <row r="55" spans="1:38" x14ac:dyDescent="0.25">
      <c r="A55" s="50" t="s">
        <v>18</v>
      </c>
      <c r="B55" s="50"/>
      <c r="C55" s="50"/>
      <c r="D55" s="50"/>
      <c r="E55" s="50"/>
      <c r="F55" s="50"/>
      <c r="G55" s="50"/>
      <c r="H55" s="51" t="str">
        <f>SUBSTITUTE(PROPER(INDEX(n_4,MID(TEXT(AG52,n0),1,1)+1)&amp;INDEX(n0x,MID(TEXT(AG52,n0),2,1)+1,MID(TEXT(AG52,n0),3,1)+1)&amp;IF(-MID(TEXT(AG52,n0),1,3),"миллиард"&amp;VLOOKUP(MID(TEXT(AG52,n0),3,1)*AND(MID(TEXT(AG52,n0),2,1)-1),мил,2),"")&amp;INDEX(n_4,MID(TEXT(AG52,n0),4,1)+1)&amp;INDEX(n0x,MID(TEXT(AG52,n0),5,1)+1,MID(TEXT(AG52,n0),6,1)+1)&amp;IF(-MID(TEXT(AG52,n0),4,3),"миллион"&amp;VLOOKUP(MID(TEXT(AG52,n0),6,1)*AND(MID(TEXT(AG52,n0),5,1)-1),мил,2),"")&amp;INDEX(n_4,MID(TEXT(AG52,n0),7,1)+1)&amp;INDEX(n1x,MID(TEXT(AG52,n0),8,1)+1,MID(TEXT(AG52,n0),9,1)+1)&amp;IF(-MID(TEXT(AG52,n0),7,3),VLOOKUP(MID(TEXT(AG52,n0),9,1)*AND(MID(TEXT(AG52,n0),8,1)-1),тыс,2),"")&amp;INDEX(n_4,MID(TEXT(AG52,n0),10,1)+1)&amp;INDEX(n0x,MID(TEXT(AG52,n0),11,1)+1,MID(TEXT(AG52,n0),12,1)+1)),"z"," ")&amp;IF(TRUNC(TEXT(AG52,n0)),"","Ноль ")&amp;"рубл"&amp;VLOOKUP(MOD(MAX(MOD(MID(TEXT(AG52,n0),11,2)-11,100),9),10),{0,"ь ";1,"я ";4,"ей "},2)&amp;RIGHT(TEXT(AG52,n0),2)&amp;" копе"&amp;VLOOKUP(MOD(MAX(MOD(RIGHT(TEXT(AG52,n0),2)-11,100),9),10),{0,"йка";1,"йки";4,"ек"},2)</f>
        <v>Три рубля 05 копеек</v>
      </c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1"/>
      <c r="Y55" s="51"/>
      <c r="Z55" s="51"/>
      <c r="AA55" s="51"/>
      <c r="AB55" s="51"/>
      <c r="AC55" s="51"/>
      <c r="AD55" s="51"/>
      <c r="AE55" s="51"/>
      <c r="AF55" s="51"/>
      <c r="AG55" s="51"/>
      <c r="AH55" s="51"/>
      <c r="AI55" s="51"/>
      <c r="AJ55" s="51"/>
      <c r="AK55" s="51"/>
      <c r="AL55" s="51"/>
    </row>
    <row r="56" spans="1:38" ht="7.5" customHeight="1" x14ac:dyDescent="0.25">
      <c r="A56" s="21"/>
      <c r="B56" s="21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2"/>
      <c r="T56" s="22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1"/>
      <c r="AH56" s="21"/>
      <c r="AI56" s="21"/>
      <c r="AJ56" s="21"/>
      <c r="AK56" s="21"/>
      <c r="AL56" s="21"/>
    </row>
    <row r="57" spans="1:38" x14ac:dyDescent="0.25">
      <c r="A57" s="21" t="s">
        <v>22</v>
      </c>
      <c r="B57" s="21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2"/>
      <c r="T57" s="22"/>
      <c r="U57" s="21"/>
      <c r="V57" s="21"/>
      <c r="W57" s="21"/>
      <c r="X57" s="21"/>
      <c r="Y57" s="21"/>
      <c r="Z57" s="21"/>
      <c r="AA57" s="21"/>
      <c r="AB57" s="21"/>
      <c r="AC57" s="21"/>
      <c r="AD57" s="21"/>
      <c r="AE57" s="21"/>
      <c r="AF57" s="21"/>
      <c r="AG57" s="21"/>
      <c r="AH57" s="21"/>
      <c r="AI57" s="21"/>
      <c r="AJ57" s="21"/>
      <c r="AK57" s="21"/>
      <c r="AL57" s="21"/>
    </row>
    <row r="58" spans="1:38" x14ac:dyDescent="0.25">
      <c r="A58" s="21" t="s">
        <v>21</v>
      </c>
      <c r="B58" s="21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2"/>
      <c r="T58" s="22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1"/>
      <c r="AG58" s="21"/>
      <c r="AH58" s="21"/>
      <c r="AI58" s="21"/>
      <c r="AJ58" s="21"/>
      <c r="AK58" s="21"/>
      <c r="AL58" s="21"/>
    </row>
    <row r="59" spans="1:38" x14ac:dyDescent="0.25">
      <c r="A59" s="21" t="s">
        <v>27</v>
      </c>
      <c r="B59" s="21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2"/>
      <c r="T59" s="22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  <c r="AH59" s="21"/>
      <c r="AI59" s="21"/>
      <c r="AJ59" s="21"/>
      <c r="AK59" s="21"/>
      <c r="AL59" s="21"/>
    </row>
    <row r="60" spans="1:38" x14ac:dyDescent="0.25">
      <c r="A60" s="21" t="s">
        <v>28</v>
      </c>
      <c r="B60" s="21"/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2"/>
      <c r="T60" s="22"/>
      <c r="U60" s="21"/>
      <c r="V60" s="21"/>
      <c r="W60" s="21"/>
      <c r="X60" s="21"/>
      <c r="Y60" s="21"/>
      <c r="Z60" s="21"/>
      <c r="AA60" s="21"/>
      <c r="AB60" s="21"/>
      <c r="AC60" s="21"/>
      <c r="AD60" s="21"/>
      <c r="AE60" s="21"/>
      <c r="AF60" s="21"/>
      <c r="AG60" s="21"/>
      <c r="AH60" s="21"/>
      <c r="AI60" s="21"/>
      <c r="AJ60" s="21"/>
      <c r="AK60" s="21"/>
      <c r="AL60" s="21"/>
    </row>
    <row r="61" spans="1:38" x14ac:dyDescent="0.25">
      <c r="A61" s="31"/>
      <c r="B61" s="31"/>
      <c r="C61" s="31"/>
      <c r="D61" s="31"/>
      <c r="E61" s="31"/>
      <c r="F61" s="31"/>
      <c r="G61" s="31"/>
      <c r="H61" s="31"/>
      <c r="I61" s="31"/>
      <c r="J61" s="31"/>
      <c r="K61" s="31"/>
      <c r="L61" s="31"/>
      <c r="M61" s="31"/>
      <c r="N61" s="31"/>
      <c r="O61" s="31"/>
      <c r="P61" s="31"/>
      <c r="Q61" s="31"/>
      <c r="R61" s="31"/>
      <c r="S61" s="31"/>
      <c r="T61" s="22"/>
      <c r="U61" s="21"/>
      <c r="V61" s="21"/>
      <c r="W61" s="21"/>
      <c r="X61" s="21"/>
      <c r="Y61" s="21"/>
      <c r="Z61" s="21"/>
      <c r="AA61" s="21"/>
      <c r="AB61" s="21"/>
      <c r="AC61" s="21"/>
      <c r="AD61" s="21"/>
      <c r="AE61" s="21"/>
      <c r="AF61" s="21"/>
      <c r="AG61" s="21"/>
      <c r="AH61" s="21"/>
      <c r="AI61" s="21"/>
      <c r="AJ61" s="21"/>
      <c r="AK61" s="21"/>
      <c r="AL61" s="21"/>
    </row>
    <row r="62" spans="1:38" ht="15" customHeight="1" x14ac:dyDescent="0.25">
      <c r="A62" s="93" t="str">
        <f>VLOOKUP($I$29,A89:B91,2,0)</f>
        <v>Заместитель начальника управления - начальник
отдела экспертизы Брестского областного
управления Госпромнадзора</v>
      </c>
      <c r="B62" s="93"/>
      <c r="C62" s="93"/>
      <c r="D62" s="93"/>
      <c r="E62" s="93"/>
      <c r="F62" s="93"/>
      <c r="G62" s="93"/>
      <c r="H62" s="93"/>
      <c r="I62" s="93"/>
      <c r="J62" s="93"/>
      <c r="K62" s="93"/>
      <c r="L62" s="93"/>
      <c r="M62" s="93"/>
      <c r="N62" s="93"/>
      <c r="O62" s="93"/>
      <c r="P62" s="93"/>
      <c r="Q62" s="93"/>
      <c r="R62" s="93"/>
      <c r="S62" s="93"/>
      <c r="T62" s="22"/>
      <c r="U62" s="21"/>
      <c r="V62" s="21"/>
      <c r="W62" s="21"/>
      <c r="X62" s="21"/>
      <c r="Y62" s="21"/>
      <c r="Z62" s="21"/>
      <c r="AA62" s="21"/>
      <c r="AB62" s="21"/>
      <c r="AC62" s="21"/>
      <c r="AD62" s="21"/>
      <c r="AE62" s="21"/>
      <c r="AF62" s="21"/>
      <c r="AG62" s="21"/>
      <c r="AH62" s="21"/>
      <c r="AI62" s="21"/>
      <c r="AJ62" s="21"/>
      <c r="AK62" s="21"/>
      <c r="AL62" s="21"/>
    </row>
    <row r="63" spans="1:38" ht="26.25" customHeight="1" x14ac:dyDescent="0.25">
      <c r="A63" s="93"/>
      <c r="B63" s="93"/>
      <c r="C63" s="93"/>
      <c r="D63" s="93"/>
      <c r="E63" s="93"/>
      <c r="F63" s="93"/>
      <c r="G63" s="93"/>
      <c r="H63" s="93"/>
      <c r="I63" s="93"/>
      <c r="J63" s="93"/>
      <c r="K63" s="93"/>
      <c r="L63" s="93"/>
      <c r="M63" s="93"/>
      <c r="N63" s="93"/>
      <c r="O63" s="93"/>
      <c r="P63" s="93"/>
      <c r="Q63" s="93"/>
      <c r="R63" s="93"/>
      <c r="S63" s="93"/>
      <c r="T63" s="22"/>
      <c r="U63" s="49"/>
      <c r="V63" s="49"/>
      <c r="W63" s="49"/>
      <c r="X63" s="49"/>
      <c r="Y63" s="49"/>
      <c r="Z63" s="49"/>
      <c r="AA63" s="49"/>
      <c r="AB63" s="49"/>
      <c r="AC63" s="49"/>
      <c r="AD63" s="49"/>
      <c r="AE63" s="49"/>
      <c r="AF63" s="46" t="str">
        <f>I29</f>
        <v>К.В. Рябушев</v>
      </c>
      <c r="AG63" s="46"/>
      <c r="AH63" s="46"/>
      <c r="AI63" s="46"/>
      <c r="AJ63" s="46"/>
      <c r="AK63" s="46"/>
      <c r="AL63" s="46"/>
    </row>
    <row r="64" spans="1:38" x14ac:dyDescent="0.25">
      <c r="A64" s="19" t="s">
        <v>11</v>
      </c>
      <c r="B64" s="19"/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20"/>
      <c r="T64" s="20"/>
      <c r="U64" s="19"/>
      <c r="V64" s="19"/>
      <c r="W64" s="19"/>
      <c r="X64" s="19"/>
      <c r="Y64" s="26" t="s">
        <v>23</v>
      </c>
      <c r="Z64" s="19"/>
      <c r="AA64" s="19"/>
      <c r="AB64" s="19"/>
      <c r="AC64" s="19"/>
      <c r="AD64" s="19"/>
      <c r="AE64" s="19"/>
      <c r="AF64" s="19"/>
      <c r="AG64" s="19"/>
      <c r="AH64" s="19"/>
      <c r="AI64" s="19"/>
      <c r="AJ64" s="19"/>
      <c r="AK64" s="19"/>
      <c r="AL64" s="19"/>
    </row>
    <row r="65" spans="1:38" x14ac:dyDescent="0.25">
      <c r="A65" s="19"/>
      <c r="B65" s="19"/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20"/>
      <c r="T65" s="20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9"/>
      <c r="AH65" s="19"/>
      <c r="AI65" s="19"/>
      <c r="AJ65" s="19"/>
      <c r="AK65" s="19"/>
      <c r="AL65" s="19"/>
    </row>
    <row r="66" spans="1:38" x14ac:dyDescent="0.25">
      <c r="A66" s="19"/>
      <c r="B66" s="19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20"/>
      <c r="T66" s="20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  <c r="AF66" s="19"/>
      <c r="AG66" s="19"/>
      <c r="AH66" s="19"/>
      <c r="AI66" s="19"/>
      <c r="AJ66" s="19"/>
      <c r="AK66" s="19"/>
      <c r="AL66" s="19"/>
    </row>
    <row r="67" spans="1:38" x14ac:dyDescent="0.25">
      <c r="A67" s="19"/>
      <c r="B67" s="19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20"/>
      <c r="T67" s="20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</row>
    <row r="68" spans="1:38" x14ac:dyDescent="0.25">
      <c r="A68" s="14"/>
      <c r="B68" s="14"/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5"/>
      <c r="T68" s="15"/>
      <c r="U68" s="14"/>
      <c r="V68" s="14"/>
      <c r="W68" s="14"/>
      <c r="X68" s="14"/>
      <c r="Y68" s="14"/>
      <c r="Z68" s="14"/>
      <c r="AA68" s="14"/>
      <c r="AB68" s="14"/>
      <c r="AC68" s="14"/>
      <c r="AD68" s="14"/>
      <c r="AE68" s="14"/>
      <c r="AF68" s="14"/>
      <c r="AG68" s="14"/>
      <c r="AH68" s="14"/>
      <c r="AI68" s="14"/>
      <c r="AJ68" s="14"/>
      <c r="AK68" s="14"/>
      <c r="AL68" s="14"/>
    </row>
    <row r="69" spans="1:38" x14ac:dyDescent="0.25">
      <c r="A69" s="14"/>
      <c r="B69" s="14"/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5"/>
      <c r="T69" s="15"/>
      <c r="U69" s="14"/>
      <c r="V69" s="14"/>
      <c r="W69" s="14"/>
      <c r="X69" s="14"/>
      <c r="Y69" s="14"/>
      <c r="Z69" s="14"/>
      <c r="AA69" s="14"/>
      <c r="AB69" s="14"/>
      <c r="AC69" s="14"/>
      <c r="AD69" s="14"/>
      <c r="AE69" s="14"/>
      <c r="AF69" s="14"/>
      <c r="AG69" s="14"/>
      <c r="AH69" s="14"/>
      <c r="AI69" s="14"/>
      <c r="AJ69" s="14"/>
      <c r="AK69" s="14"/>
      <c r="AL69" s="14"/>
    </row>
    <row r="70" spans="1:38" x14ac:dyDescent="0.25">
      <c r="A70" s="14"/>
      <c r="B70" s="14"/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5"/>
      <c r="T70" s="15"/>
      <c r="U70" s="14"/>
      <c r="V70" s="14"/>
      <c r="W70" s="14"/>
      <c r="X70" s="14"/>
      <c r="Y70" s="14"/>
      <c r="Z70" s="14"/>
      <c r="AA70" s="14"/>
      <c r="AB70" s="14"/>
      <c r="AC70" s="14"/>
      <c r="AD70" s="14"/>
      <c r="AE70" s="14"/>
      <c r="AF70" s="14"/>
      <c r="AG70" s="14"/>
      <c r="AH70" s="14"/>
      <c r="AI70" s="14"/>
      <c r="AJ70" s="14"/>
      <c r="AK70" s="14"/>
      <c r="AL70" s="14"/>
    </row>
    <row r="71" spans="1:38" x14ac:dyDescent="0.25">
      <c r="A71" s="14"/>
      <c r="B71" s="14"/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5"/>
      <c r="T71" s="15"/>
      <c r="U71" s="14"/>
      <c r="V71" s="14"/>
      <c r="W71" s="14"/>
      <c r="X71" s="14"/>
      <c r="Y71" s="14"/>
      <c r="Z71" s="14"/>
      <c r="AA71" s="14"/>
      <c r="AB71" s="14"/>
      <c r="AC71" s="14"/>
      <c r="AD71" s="14"/>
      <c r="AE71" s="14"/>
      <c r="AF71" s="14"/>
      <c r="AG71" s="14"/>
      <c r="AH71" s="14"/>
      <c r="AI71" s="14"/>
      <c r="AJ71" s="14"/>
      <c r="AK71" s="14"/>
      <c r="AL71" s="14"/>
    </row>
    <row r="72" spans="1:38" x14ac:dyDescent="0.25">
      <c r="A72" s="14"/>
      <c r="B72" s="14"/>
      <c r="C72" s="14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5"/>
      <c r="T72" s="15"/>
      <c r="U72" s="14"/>
      <c r="V72" s="14"/>
      <c r="W72" s="14"/>
      <c r="X72" s="14"/>
      <c r="Y72" s="14"/>
      <c r="Z72" s="14"/>
      <c r="AA72" s="14"/>
      <c r="AB72" s="14"/>
      <c r="AC72" s="14"/>
      <c r="AD72" s="14"/>
      <c r="AE72" s="14"/>
      <c r="AF72" s="14"/>
      <c r="AG72" s="14"/>
      <c r="AH72" s="14"/>
      <c r="AI72" s="14"/>
      <c r="AJ72" s="14"/>
      <c r="AK72" s="14"/>
      <c r="AL72" s="14"/>
    </row>
    <row r="73" spans="1:38" x14ac:dyDescent="0.25">
      <c r="A73" s="14"/>
      <c r="B73" s="14"/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5"/>
      <c r="T73" s="15"/>
      <c r="U73" s="14"/>
      <c r="V73" s="14"/>
      <c r="W73" s="14"/>
      <c r="X73" s="14"/>
      <c r="Y73" s="14"/>
      <c r="Z73" s="14"/>
      <c r="AA73" s="14"/>
      <c r="AB73" s="14"/>
      <c r="AC73" s="14"/>
      <c r="AD73" s="14"/>
      <c r="AE73" s="14"/>
      <c r="AF73" s="14"/>
      <c r="AG73" s="14"/>
      <c r="AH73" s="14"/>
      <c r="AI73" s="14"/>
      <c r="AJ73" s="14"/>
      <c r="AK73" s="14"/>
      <c r="AL73" s="14"/>
    </row>
    <row r="74" spans="1:38" x14ac:dyDescent="0.25">
      <c r="A74" s="14"/>
      <c r="B74" s="14"/>
      <c r="C74" s="14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5"/>
      <c r="T74" s="15"/>
      <c r="U74" s="14"/>
      <c r="V74" s="14"/>
      <c r="W74" s="14"/>
      <c r="X74" s="14"/>
      <c r="Y74" s="14"/>
      <c r="Z74" s="14"/>
      <c r="AA74" s="14"/>
      <c r="AB74" s="14"/>
      <c r="AC74" s="14"/>
      <c r="AD74" s="14"/>
      <c r="AE74" s="14"/>
      <c r="AF74" s="14"/>
      <c r="AG74" s="14"/>
      <c r="AH74" s="14"/>
      <c r="AI74" s="14"/>
      <c r="AJ74" s="14"/>
      <c r="AK74" s="14"/>
      <c r="AL74" s="14"/>
    </row>
    <row r="75" spans="1:38" x14ac:dyDescent="0.25">
      <c r="A75" s="14"/>
      <c r="B75" s="14"/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5"/>
      <c r="T75" s="15"/>
      <c r="U75" s="14"/>
      <c r="V75" s="14"/>
      <c r="W75" s="14"/>
      <c r="X75" s="14"/>
      <c r="Y75" s="14"/>
      <c r="Z75" s="14"/>
      <c r="AA75" s="14"/>
      <c r="AB75" s="14"/>
      <c r="AC75" s="14"/>
      <c r="AD75" s="14"/>
      <c r="AE75" s="14"/>
      <c r="AF75" s="14"/>
      <c r="AG75" s="14"/>
      <c r="AH75" s="14"/>
      <c r="AI75" s="14"/>
      <c r="AJ75" s="14"/>
      <c r="AK75" s="14"/>
      <c r="AL75" s="14"/>
    </row>
    <row r="76" spans="1:38" x14ac:dyDescent="0.25">
      <c r="A76" s="14"/>
      <c r="B76" s="14"/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5"/>
      <c r="T76" s="15"/>
      <c r="U76" s="14"/>
      <c r="V76" s="14"/>
      <c r="W76" s="14"/>
      <c r="X76" s="14"/>
      <c r="Y76" s="14"/>
      <c r="Z76" s="14"/>
      <c r="AA76" s="14"/>
      <c r="AB76" s="14"/>
      <c r="AC76" s="14"/>
      <c r="AD76" s="14"/>
      <c r="AE76" s="14"/>
      <c r="AF76" s="14"/>
      <c r="AG76" s="14"/>
      <c r="AH76" s="14"/>
      <c r="AI76" s="14"/>
      <c r="AJ76" s="14"/>
      <c r="AK76" s="14"/>
      <c r="AL76" s="14"/>
    </row>
    <row r="77" spans="1:38" x14ac:dyDescent="0.25">
      <c r="A77" s="14"/>
      <c r="B77" s="14"/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5"/>
      <c r="T77" s="15"/>
      <c r="U77" s="14"/>
      <c r="V77" s="14"/>
      <c r="W77" s="14"/>
      <c r="X77" s="14"/>
      <c r="Y77" s="14"/>
      <c r="Z77" s="14"/>
      <c r="AA77" s="14"/>
      <c r="AB77" s="14"/>
      <c r="AC77" s="14"/>
      <c r="AD77" s="14"/>
      <c r="AE77" s="14"/>
      <c r="AF77" s="14"/>
      <c r="AG77" s="14"/>
      <c r="AH77" s="14"/>
      <c r="AI77" s="14"/>
      <c r="AJ77" s="14"/>
      <c r="AK77" s="14"/>
      <c r="AL77" s="14"/>
    </row>
    <row r="78" spans="1:38" x14ac:dyDescent="0.25">
      <c r="A78" s="14"/>
      <c r="B78" s="14"/>
      <c r="C78" s="14"/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5"/>
      <c r="T78" s="15"/>
      <c r="U78" s="14"/>
      <c r="V78" s="14"/>
      <c r="W78" s="14"/>
      <c r="X78" s="14"/>
      <c r="Y78" s="14"/>
      <c r="Z78" s="14"/>
      <c r="AA78" s="14"/>
      <c r="AB78" s="14"/>
      <c r="AC78" s="14"/>
      <c r="AD78" s="14"/>
      <c r="AE78" s="14"/>
      <c r="AF78" s="14"/>
      <c r="AG78" s="14"/>
      <c r="AH78" s="14"/>
      <c r="AI78" s="14"/>
      <c r="AJ78" s="14"/>
      <c r="AK78" s="14"/>
      <c r="AL78" s="14"/>
    </row>
    <row r="84" spans="1:2" ht="10.5" customHeight="1" x14ac:dyDescent="0.25"/>
    <row r="85" spans="1:2" ht="18" customHeight="1" x14ac:dyDescent="0.25"/>
    <row r="89" spans="1:2" ht="28.35" hidden="1" customHeight="1" x14ac:dyDescent="0.25">
      <c r="A89" s="29" t="s">
        <v>46</v>
      </c>
      <c r="B89" s="38" t="s">
        <v>47</v>
      </c>
    </row>
    <row r="90" spans="1:2" ht="28.35" hidden="1" customHeight="1" x14ac:dyDescent="0.25">
      <c r="A90" s="39" t="s">
        <v>48</v>
      </c>
      <c r="B90" s="38" t="s">
        <v>50</v>
      </c>
    </row>
    <row r="91" spans="1:2" ht="28.35" hidden="1" customHeight="1" x14ac:dyDescent="0.25">
      <c r="A91" s="38" t="s">
        <v>49</v>
      </c>
      <c r="B91" s="38" t="s">
        <v>51</v>
      </c>
    </row>
  </sheetData>
  <sheetProtection password="CE2C" sheet="1" objects="1" scenarios="1" formatCells="0" formatColumns="0" formatRows="0" selectLockedCells="1"/>
  <mergeCells count="86">
    <mergeCell ref="U63:AE63"/>
    <mergeCell ref="S48:Y48"/>
    <mergeCell ref="AJ50:AL50"/>
    <mergeCell ref="A50:C50"/>
    <mergeCell ref="I47:AL47"/>
    <mergeCell ref="D50:X50"/>
    <mergeCell ref="V27:AL27"/>
    <mergeCell ref="A44:H44"/>
    <mergeCell ref="K44:AL44"/>
    <mergeCell ref="K46:AL46"/>
    <mergeCell ref="K45:AL45"/>
    <mergeCell ref="A45:I45"/>
    <mergeCell ref="A1:O1"/>
    <mergeCell ref="A2:S9"/>
    <mergeCell ref="B14:O14"/>
    <mergeCell ref="L13:O13"/>
    <mergeCell ref="A35:R35"/>
    <mergeCell ref="I29:S29"/>
    <mergeCell ref="A15:AL15"/>
    <mergeCell ref="AD17:AF17"/>
    <mergeCell ref="AF35:AL35"/>
    <mergeCell ref="V4:AD4"/>
    <mergeCell ref="O11:R11"/>
    <mergeCell ref="AD19:AF19"/>
    <mergeCell ref="A18:C18"/>
    <mergeCell ref="AA17:AC17"/>
    <mergeCell ref="AJ17:AL17"/>
    <mergeCell ref="AG17:AI17"/>
    <mergeCell ref="H22:AL22"/>
    <mergeCell ref="H21:AL21"/>
    <mergeCell ref="A21:G21"/>
    <mergeCell ref="D18:X18"/>
    <mergeCell ref="AG52:AI52"/>
    <mergeCell ref="AJ51:AL51"/>
    <mergeCell ref="AJ52:AL52"/>
    <mergeCell ref="A51:C51"/>
    <mergeCell ref="D51:X51"/>
    <mergeCell ref="Y51:Z51"/>
    <mergeCell ref="AA51:AC51"/>
    <mergeCell ref="AD51:AF51"/>
    <mergeCell ref="Y50:Z50"/>
    <mergeCell ref="AA50:AC50"/>
    <mergeCell ref="AD50:AF50"/>
    <mergeCell ref="AG50:AI50"/>
    <mergeCell ref="V1:AL1"/>
    <mergeCell ref="P14:T14"/>
    <mergeCell ref="W14:AC14"/>
    <mergeCell ref="V2:AL3"/>
    <mergeCell ref="V5:AL6"/>
    <mergeCell ref="V7:AL7"/>
    <mergeCell ref="V8:AL10"/>
    <mergeCell ref="S11:Y11"/>
    <mergeCell ref="B13:C13"/>
    <mergeCell ref="E13:J13"/>
    <mergeCell ref="M12:AA12"/>
    <mergeCell ref="AG19:AI19"/>
    <mergeCell ref="AJ18:AL18"/>
    <mergeCell ref="Y18:Z18"/>
    <mergeCell ref="AA18:AC18"/>
    <mergeCell ref="AD18:AF18"/>
    <mergeCell ref="AG18:AI18"/>
    <mergeCell ref="AJ19:AL19"/>
    <mergeCell ref="A17:C17"/>
    <mergeCell ref="D17:X17"/>
    <mergeCell ref="Y17:Z17"/>
    <mergeCell ref="AF63:AL63"/>
    <mergeCell ref="V35:AE35"/>
    <mergeCell ref="A32:AM32"/>
    <mergeCell ref="A29:H29"/>
    <mergeCell ref="A55:G55"/>
    <mergeCell ref="H55:AL55"/>
    <mergeCell ref="AG51:AI51"/>
    <mergeCell ref="AD52:AF52"/>
    <mergeCell ref="A54:G54"/>
    <mergeCell ref="H54:AL54"/>
    <mergeCell ref="AB48:AG48"/>
    <mergeCell ref="V29:AC29"/>
    <mergeCell ref="A62:S63"/>
    <mergeCell ref="AE36:AF36"/>
    <mergeCell ref="A36:T43"/>
    <mergeCell ref="AD29:AL29"/>
    <mergeCell ref="AG36:AJ36"/>
    <mergeCell ref="A23:AL23"/>
    <mergeCell ref="A24:H24"/>
    <mergeCell ref="I24:AL24"/>
    <mergeCell ref="A27:S28"/>
  </mergeCells>
  <dataValidations count="1">
    <dataValidation type="list" allowBlank="1" showInputMessage="1" showErrorMessage="1" sqref="I29:S29">
      <formula1>$A$89:$A$91</formula1>
    </dataValidation>
  </dataValidations>
  <printOptions horizontalCentered="1"/>
  <pageMargins left="0.70866141732283472" right="0.43307086614173229" top="0.55118110236220474" bottom="0.55118110236220474" header="0" footer="0"/>
  <pageSetup paperSize="9" scale="95" fitToHeight="0" orientation="portrait" blackAndWhite="1" r:id="rId1"/>
  <headerFooter differentFirst="1"/>
  <rowBreaks count="1" manualBreakCount="1">
    <brk id="31" max="16383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28"/>
  <sheetViews>
    <sheetView workbookViewId="0">
      <selection activeCell="G5" sqref="G5"/>
    </sheetView>
  </sheetViews>
  <sheetFormatPr defaultColWidth="9.140625" defaultRowHeight="12.75" x14ac:dyDescent="0.2"/>
  <cols>
    <col min="1" max="1" width="3.85546875" style="3" customWidth="1"/>
    <col min="2" max="2" width="20.85546875" style="3" customWidth="1"/>
    <col min="3" max="3" width="120.7109375" style="3" customWidth="1"/>
    <col min="4" max="16384" width="9.140625" style="3"/>
  </cols>
  <sheetData>
    <row r="1" spans="2:17" s="1" customFormat="1" ht="18" x14ac:dyDescent="0.25">
      <c r="B1" s="1" t="s">
        <v>12</v>
      </c>
    </row>
    <row r="2" spans="2:17" x14ac:dyDescent="0.2">
      <c r="B2" s="2" t="s">
        <v>13</v>
      </c>
    </row>
    <row r="3" spans="2:17" x14ac:dyDescent="0.2">
      <c r="C3" s="2"/>
    </row>
    <row r="4" spans="2:17" s="6" customFormat="1" x14ac:dyDescent="0.2">
      <c r="B4" s="4" t="s">
        <v>14</v>
      </c>
      <c r="C4" s="5" t="s">
        <v>15</v>
      </c>
      <c r="G4" s="3"/>
      <c r="H4" s="3"/>
      <c r="I4" s="3"/>
      <c r="K4" s="3"/>
      <c r="L4" s="3"/>
      <c r="M4" s="3"/>
      <c r="N4" s="3"/>
    </row>
    <row r="5" spans="2:17" x14ac:dyDescent="0.2">
      <c r="B5" s="7">
        <v>0.74</v>
      </c>
      <c r="C5" s="8" t="str">
        <f>SUBSTITUTE(PROPER(INDEX(n_4,MID(TEXT(B5,n0),1,1)+1)&amp;INDEX(n0x,MID(TEXT(B5,n0),2,1)+1,MID(TEXT(B5,n0),3,1)+1)&amp;IF(-MID(TEXT(B5,n0),1,3),"миллиард"&amp;VLOOKUP(MID(TEXT(B5,n0),3,1)*AND(MID(TEXT(B5,n0),2,1)-1),мил,2),"")&amp;INDEX(n_4,MID(TEXT(B5,n0),4,1)+1)&amp;INDEX(n0x,MID(TEXT(B5,n0),5,1)+1,MID(TEXT(B5,n0),6,1)+1)&amp;IF(-MID(TEXT(B5,n0),4,3),"миллион"&amp;VLOOKUP(MID(TEXT(B5,n0),6,1)*AND(MID(TEXT(B5,n0),5,1)-1),мил,2),"")&amp;INDEX(n_4,MID(TEXT(B5,n0),7,1)+1)&amp;INDEX(n1x,MID(TEXT(B5,n0),8,1)+1,MID(TEXT(B5,n0),9,1)+1)&amp;IF(-MID(TEXT(B5,n0),7,3),VLOOKUP(MID(TEXT(B5,n0),9,1)*AND(MID(TEXT(B5,n0),8,1)-1),тыс,2),"")&amp;INDEX(n_4,MID(TEXT(B5,n0),10,1)+1)&amp;INDEX(n0x,MID(TEXT(B5,n0),11,1)+1,MID(TEXT(B5,n0),12,1)+1)),"z"," ")&amp;IF(TRUNC(TEXT(B5,n0)),"","Ноль ")&amp;"рубл"&amp;VLOOKUP(MOD(MAX(MOD(MID(TEXT(B5,n0),11,2)-11,100),9),10),{0,"ь ";1,"я ";4,"ей "},2)&amp;RIGHT(TEXT(B5,n0),2)&amp;" копе"&amp;VLOOKUP(MOD(MAX(MOD(RIGHT(TEXT(B5,n0),2)-11,100),9),10),{0,"йка";1,"йки";4,"ек"},2)</f>
        <v>Ноль рублей 74 копейки</v>
      </c>
    </row>
    <row r="6" spans="2:17" x14ac:dyDescent="0.2">
      <c r="B6" s="7">
        <v>1</v>
      </c>
      <c r="C6" s="8" t="str">
        <f>SUBSTITUTE(PROPER(INDEX(n_4,MID(TEXT(B6,n0),1,1)+1)&amp;INDEX(n0x,MID(TEXT(B6,n0),2,1)+1,MID(TEXT(B6,n0),3,1)+1)&amp;IF(-MID(TEXT(B6,n0),1,3),"миллиард"&amp;VLOOKUP(MID(TEXT(B6,n0),3,1)*AND(MID(TEXT(B6,n0),2,1)-1),мил,2),"")&amp;INDEX(n_4,MID(TEXT(B6,n0),4,1)+1)&amp;INDEX(n0x,MID(TEXT(B6,n0),5,1)+1,MID(TEXT(B6,n0),6,1)+1)&amp;IF(-MID(TEXT(B6,n0),4,3),"миллион"&amp;VLOOKUP(MID(TEXT(B6,n0),6,1)*AND(MID(TEXT(B6,n0),5,1)-1),мил,2),"")&amp;INDEX(n_4,MID(TEXT(B6,n0),7,1)+1)&amp;INDEX(n1x,MID(TEXT(B6,n0),8,1)+1,MID(TEXT(B6,n0),9,1)+1)&amp;IF(-MID(TEXT(B6,n0),7,3),VLOOKUP(MID(TEXT(B6,n0),9,1)*AND(MID(TEXT(B6,n0),8,1)-1),тыс,2),"")&amp;INDEX(n_4,MID(TEXT(B6,n0),10,1)+1)&amp;INDEX(n0x,MID(TEXT(B6,n0),11,1)+1,MID(TEXT(B6,n0),12,1)+1)),"z"," ")&amp;IF(TRUNC(TEXT(B6,n0)),"","Ноль ")&amp;"рубл"&amp;VLOOKUP(MOD(MAX(MOD(MID(TEXT(B6,n0),11,2)-11,100),9),10),{0,"ь ";1,"я ";4,"ей "},2)&amp;RIGHT(TEXT(B6,n0),2)&amp;" копе"&amp;VLOOKUP(MOD(MAX(MOD(RIGHT(TEXT(B6,n0),2)-11,100),9),10),{0,"йка";1,"йки";4,"ек"},2)</f>
        <v>Один рубль 00 копеек</v>
      </c>
    </row>
    <row r="7" spans="2:17" x14ac:dyDescent="0.2">
      <c r="B7" s="7">
        <v>2.61</v>
      </c>
      <c r="C7" s="8" t="str">
        <f>SUBSTITUTE(PROPER(INDEX(n_4,MID(TEXT(B7,n0),1,1)+1)&amp;INDEX(n0x,MID(TEXT(B7,n0),2,1)+1,MID(TEXT(B7,n0),3,1)+1)&amp;IF(-MID(TEXT(B7,n0),1,3),"миллиард"&amp;VLOOKUP(MID(TEXT(B7,n0),3,1)*AND(MID(TEXT(B7,n0),2,1)-1),мил,2),"")&amp;INDEX(n_4,MID(TEXT(B7,n0),4,1)+1)&amp;INDEX(n0x,MID(TEXT(B7,n0),5,1)+1,MID(TEXT(B7,n0),6,1)+1)&amp;IF(-MID(TEXT(B7,n0),4,3),"миллион"&amp;VLOOKUP(MID(TEXT(B7,n0),6,1)*AND(MID(TEXT(B7,n0),5,1)-1),мил,2),"")&amp;INDEX(n_4,MID(TEXT(B7,n0),7,1)+1)&amp;INDEX(n1x,MID(TEXT(B7,n0),8,1)+1,MID(TEXT(B7,n0),9,1)+1)&amp;IF(-MID(TEXT(B7,n0),7,3),VLOOKUP(MID(TEXT(B7,n0),9,1)*AND(MID(TEXT(B7,n0),8,1)-1),тыс,2),"")&amp;INDEX(n_4,MID(TEXT(B7,n0),10,1)+1)&amp;INDEX(n0x,MID(TEXT(B7,n0),11,1)+1,MID(TEXT(B7,n0),12,1)+1)),"z"," ")&amp;IF(TRUNC(TEXT(B7,n0)),"","Ноль ")&amp;"рубл"&amp;VLOOKUP(MOD(MAX(MOD(MID(TEXT(B7,n0),11,2)-11,100),9),10),{0,"ь ";1,"я ";4,"ей "},2)&amp;RIGHT(TEXT(B7,n0),2)&amp;" копе"&amp;VLOOKUP(MOD(MAX(MOD(RIGHT(TEXT(B7,n0),2)-11,100),9),10),{0,"йка";1,"йки";4,"ек"},2)</f>
        <v>Два рубля 61 копейка</v>
      </c>
    </row>
    <row r="8" spans="2:17" x14ac:dyDescent="0.2">
      <c r="B8" s="7">
        <v>17.22</v>
      </c>
      <c r="C8" s="8" t="str">
        <f>SUBSTITUTE(PROPER(INDEX(n_4,MID(TEXT(B8,n0),1,1)+1)&amp;INDEX(n0x,MID(TEXT(B8,n0),2,1)+1,MID(TEXT(B8,n0),3,1)+1)&amp;IF(-MID(TEXT(B8,n0),1,3),"миллиард"&amp;VLOOKUP(MID(TEXT(B8,n0),3,1)*AND(MID(TEXT(B8,n0),2,1)-1),мил,2),"")&amp;INDEX(n_4,MID(TEXT(B8,n0),4,1)+1)&amp;INDEX(n0x,MID(TEXT(B8,n0),5,1)+1,MID(TEXT(B8,n0),6,1)+1)&amp;IF(-MID(TEXT(B8,n0),4,3),"миллион"&amp;VLOOKUP(MID(TEXT(B8,n0),6,1)*AND(MID(TEXT(B8,n0),5,1)-1),мил,2),"")&amp;INDEX(n_4,MID(TEXT(B8,n0),7,1)+1)&amp;INDEX(n1x,MID(TEXT(B8,n0),8,1)+1,MID(TEXT(B8,n0),9,1)+1)&amp;IF(-MID(TEXT(B8,n0),7,3),VLOOKUP(MID(TEXT(B8,n0),9,1)*AND(MID(TEXT(B8,n0),8,1)-1),тыс,2),"")&amp;INDEX(n_4,MID(TEXT(B8,n0),10,1)+1)&amp;INDEX(n0x,MID(TEXT(B8,n0),11,1)+1,MID(TEXT(B8,n0),12,1)+1)),"z"," ")&amp;IF(TRUNC(TEXT(B8,n0)),"","Ноль ")&amp;"рубл"&amp;VLOOKUP(MOD(MAX(MOD(MID(TEXT(B8,n0),11,2)-11,100),9),10),{0,"ь ";1,"я ";4,"ей "},2)&amp;RIGHT(TEXT(B8,n0),2)&amp;" копе"&amp;VLOOKUP(MOD(MAX(MOD(RIGHT(TEXT(B8,n0),2)-11,100),9),10),{0,"йка";1,"йки";4,"ек"},2)</f>
        <v>Семнадцать рублей 22 копейки</v>
      </c>
    </row>
    <row r="9" spans="2:17" x14ac:dyDescent="0.2">
      <c r="B9" s="7">
        <v>21</v>
      </c>
      <c r="C9" s="8" t="str">
        <f>SUBSTITUTE(PROPER(INDEX(n_4,MID(TEXT(B9,n0),1,1)+1)&amp;INDEX(n0x,MID(TEXT(B9,n0),2,1)+1,MID(TEXT(B9,n0),3,1)+1)&amp;IF(-MID(TEXT(B9,n0),1,3),"миллиард"&amp;VLOOKUP(MID(TEXT(B9,n0),3,1)*AND(MID(TEXT(B9,n0),2,1)-1),мил,2),"")&amp;INDEX(n_4,MID(TEXT(B9,n0),4,1)+1)&amp;INDEX(n0x,MID(TEXT(B9,n0),5,1)+1,MID(TEXT(B9,n0),6,1)+1)&amp;IF(-MID(TEXT(B9,n0),4,3),"миллион"&amp;VLOOKUP(MID(TEXT(B9,n0),6,1)*AND(MID(TEXT(B9,n0),5,1)-1),мил,2),"")&amp;INDEX(n_4,MID(TEXT(B9,n0),7,1)+1)&amp;INDEX(n1x,MID(TEXT(B9,n0),8,1)+1,MID(TEXT(B9,n0),9,1)+1)&amp;IF(-MID(TEXT(B9,n0),7,3),VLOOKUP(MID(TEXT(B9,n0),9,1)*AND(MID(TEXT(B9,n0),8,1)-1),тыс,2),"")&amp;INDEX(n_4,MID(TEXT(B9,n0),10,1)+1)&amp;INDEX(n0x,MID(TEXT(B9,n0),11,1)+1,MID(TEXT(B9,n0),12,1)+1)),"z"," ")&amp;IF(TRUNC(TEXT(B9,n0)),"","Ноль ")&amp;"рубл"&amp;VLOOKUP(MOD(MAX(MOD(MID(TEXT(B9,n0),11,2)-11,100),9),10),{0,"ь ";1,"я ";4,"ей "},2)&amp;RIGHT(TEXT(B9,n0),2)&amp;" копе"&amp;VLOOKUP(MOD(MAX(MOD(RIGHT(TEXT(B9,n0),2)-11,100),9),10),{0,"йка";1,"йки";4,"ек"},2)</f>
        <v>Двадцать один рубль 00 копеек</v>
      </c>
    </row>
    <row r="10" spans="2:17" x14ac:dyDescent="0.2">
      <c r="B10" s="7">
        <v>183.7</v>
      </c>
      <c r="C10" s="8" t="str">
        <f>SUBSTITUTE(PROPER(INDEX(n_4,MID(TEXT(B10,n0),1,1)+1)&amp;INDEX(n0x,MID(TEXT(B10,n0),2,1)+1,MID(TEXT(B10,n0),3,1)+1)&amp;IF(-MID(TEXT(B10,n0),1,3),"миллиард"&amp;VLOOKUP(MID(TEXT(B10,n0),3,1)*AND(MID(TEXT(B10,n0),2,1)-1),мил,2),"")&amp;INDEX(n_4,MID(TEXT(B10,n0),4,1)+1)&amp;INDEX(n0x,MID(TEXT(B10,n0),5,1)+1,MID(TEXT(B10,n0),6,1)+1)&amp;IF(-MID(TEXT(B10,n0),4,3),"миллион"&amp;VLOOKUP(MID(TEXT(B10,n0),6,1)*AND(MID(TEXT(B10,n0),5,1)-1),мил,2),"")&amp;INDEX(n_4,MID(TEXT(B10,n0),7,1)+1)&amp;INDEX(n1x,MID(TEXT(B10,n0),8,1)+1,MID(TEXT(B10,n0),9,1)+1)&amp;IF(-MID(TEXT(B10,n0),7,3),VLOOKUP(MID(TEXT(B10,n0),9,1)*AND(MID(TEXT(B10,n0),8,1)-1),тыс,2),"")&amp;INDEX(n_4,MID(TEXT(B10,n0),10,1)+1)&amp;INDEX(n0x,MID(TEXT(B10,n0),11,1)+1,MID(TEXT(B10,n0),12,1)+1)),"z"," ")&amp;IF(TRUNC(TEXT(B10,n0)),"","Ноль ")&amp;"рубл"&amp;VLOOKUP(MOD(MAX(MOD(MID(TEXT(B10,n0),11,2)-11,100),9),10),{0,"ь ";1,"я ";4,"ей "},2)&amp;RIGHT(TEXT(B10,n0),2)&amp;" копе"&amp;VLOOKUP(MOD(MAX(MOD(RIGHT(TEXT(B10,n0),2)-11,100),9),10),{0,"йка";1,"йки";4,"ек"},2)</f>
        <v>Сто восемьдесят три рубля 70 копеек</v>
      </c>
    </row>
    <row r="11" spans="2:17" x14ac:dyDescent="0.2">
      <c r="B11" s="7">
        <v>1056.1300000000001</v>
      </c>
      <c r="C11" s="8" t="str">
        <f>SUBSTITUTE(PROPER(INDEX(n_4,MID(TEXT(B11,n0),1,1)+1)&amp;INDEX(n0x,MID(TEXT(B11,n0),2,1)+1,MID(TEXT(B11,n0),3,1)+1)&amp;IF(-MID(TEXT(B11,n0),1,3),"миллиард"&amp;VLOOKUP(MID(TEXT(B11,n0),3,1)*AND(MID(TEXT(B11,n0),2,1)-1),мил,2),"")&amp;INDEX(n_4,MID(TEXT(B11,n0),4,1)+1)&amp;INDEX(n0x,MID(TEXT(B11,n0),5,1)+1,MID(TEXT(B11,n0),6,1)+1)&amp;IF(-MID(TEXT(B11,n0),4,3),"миллион"&amp;VLOOKUP(MID(TEXT(B11,n0),6,1)*AND(MID(TEXT(B11,n0),5,1)-1),мил,2),"")&amp;INDEX(n_4,MID(TEXT(B11,n0),7,1)+1)&amp;INDEX(n1x,MID(TEXT(B11,n0),8,1)+1,MID(TEXT(B11,n0),9,1)+1)&amp;IF(-MID(TEXT(B11,n0),7,3),VLOOKUP(MID(TEXT(B11,n0),9,1)*AND(MID(TEXT(B11,n0),8,1)-1),тыс,2),"")&amp;INDEX(n_4,MID(TEXT(B11,n0),10,1)+1)&amp;INDEX(n0x,MID(TEXT(B11,n0),11,1)+1,MID(TEXT(B11,n0),12,1)+1)),"z"," ")&amp;IF(TRUNC(TEXT(B11,n0)),"","Ноль ")&amp;"рубл"&amp;VLOOKUP(MOD(MAX(MOD(MID(TEXT(B11,n0),11,2)-11,100),9),10),{0,"ь ";1,"я ";4,"ей "},2)&amp;RIGHT(TEXT(B11,n0),2)&amp;" копе"&amp;VLOOKUP(MOD(MAX(MOD(RIGHT(TEXT(B11,n0),2)-11,100),9),10),{0,"йка";1,"йки";4,"ек"},2)</f>
        <v>Одна тысяча пятьдесят шесть рублей 13 копеек</v>
      </c>
    </row>
    <row r="12" spans="2:17" x14ac:dyDescent="0.2">
      <c r="B12" s="7">
        <v>302284.98</v>
      </c>
      <c r="C12" s="8" t="str">
        <f>SUBSTITUTE(PROPER(INDEX(n_4,MID(TEXT(B12,n0),1,1)+1)&amp;INDEX(n0x,MID(TEXT(B12,n0),2,1)+1,MID(TEXT(B12,n0),3,1)+1)&amp;IF(-MID(TEXT(B12,n0),1,3),"миллиард"&amp;VLOOKUP(MID(TEXT(B12,n0),3,1)*AND(MID(TEXT(B12,n0),2,1)-1),мил,2),"")&amp;INDEX(n_4,MID(TEXT(B12,n0),4,1)+1)&amp;INDEX(n0x,MID(TEXT(B12,n0),5,1)+1,MID(TEXT(B12,n0),6,1)+1)&amp;IF(-MID(TEXT(B12,n0),4,3),"миллион"&amp;VLOOKUP(MID(TEXT(B12,n0),6,1)*AND(MID(TEXT(B12,n0),5,1)-1),мил,2),"")&amp;INDEX(n_4,MID(TEXT(B12,n0),7,1)+1)&amp;INDEX(n1x,MID(TEXT(B12,n0),8,1)+1,MID(TEXT(B12,n0),9,1)+1)&amp;IF(-MID(TEXT(B12,n0),7,3),VLOOKUP(MID(TEXT(B12,n0),9,1)*AND(MID(TEXT(B12,n0),8,1)-1),тыс,2),"")&amp;INDEX(n_4,MID(TEXT(B12,n0),10,1)+1)&amp;INDEX(n0x,MID(TEXT(B12,n0),11,1)+1,MID(TEXT(B12,n0),12,1)+1)),"z"," ")&amp;IF(TRUNC(TEXT(B12,n0)),"","Ноль ")&amp;"рубл"&amp;VLOOKUP(MOD(MAX(MOD(MID(TEXT(B12,n0),11,2)-11,100),9),10),{0,"ь ";1,"я ";4,"ей "},2)&amp;RIGHT(TEXT(B12,n0),2)&amp;" копе"&amp;VLOOKUP(MOD(MAX(MOD(RIGHT(TEXT(B12,n0),2)-11,100),9),10),{0,"йка";1,"йки";4,"ек"},2)</f>
        <v>Триста две тысячи двести восемьдесят четыре рубля 98 копеек</v>
      </c>
    </row>
    <row r="13" spans="2:17" x14ac:dyDescent="0.2">
      <c r="B13" s="7">
        <v>4000005</v>
      </c>
      <c r="C13" s="8" t="str">
        <f>SUBSTITUTE(PROPER(INDEX(n_4,MID(TEXT(B13,n0),1,1)+1)&amp;INDEX(n0x,MID(TEXT(B13,n0),2,1)+1,MID(TEXT(B13,n0),3,1)+1)&amp;IF(-MID(TEXT(B13,n0),1,3),"миллиард"&amp;VLOOKUP(MID(TEXT(B13,n0),3,1)*AND(MID(TEXT(B13,n0),2,1)-1),мил,2),"")&amp;INDEX(n_4,MID(TEXT(B13,n0),4,1)+1)&amp;INDEX(n0x,MID(TEXT(B13,n0),5,1)+1,MID(TEXT(B13,n0),6,1)+1)&amp;IF(-MID(TEXT(B13,n0),4,3),"миллион"&amp;VLOOKUP(MID(TEXT(B13,n0),6,1)*AND(MID(TEXT(B13,n0),5,1)-1),мил,2),"")&amp;INDEX(n_4,MID(TEXT(B13,n0),7,1)+1)&amp;INDEX(n1x,MID(TEXT(B13,n0),8,1)+1,MID(TEXT(B13,n0),9,1)+1)&amp;IF(-MID(TEXT(B13,n0),7,3),VLOOKUP(MID(TEXT(B13,n0),9,1)*AND(MID(TEXT(B13,n0),8,1)-1),тыс,2),"")&amp;INDEX(n_4,MID(TEXT(B13,n0),10,1)+1)&amp;INDEX(n0x,MID(TEXT(B13,n0),11,1)+1,MID(TEXT(B13,n0),12,1)+1)),"z"," ")&amp;IF(TRUNC(TEXT(B13,n0)),"","Ноль ")&amp;"рубл"&amp;VLOOKUP(MOD(MAX(MOD(MID(TEXT(B13,n0),11,2)-11,100),9),10),{0,"ь ";1,"я ";4,"ей "},2)&amp;RIGHT(TEXT(B13,n0),2)&amp;" копе"&amp;VLOOKUP(MOD(MAX(MOD(RIGHT(TEXT(B13,n0),2)-11,100),9),10),{0,"йка";1,"йки";4,"ек"},2)</f>
        <v>Четыре миллиона пять рублей 00 копеек</v>
      </c>
    </row>
    <row r="14" spans="2:17" x14ac:dyDescent="0.2">
      <c r="B14" s="7">
        <v>11111111.109999999</v>
      </c>
      <c r="C14" s="8" t="str">
        <f>SUBSTITUTE(PROPER(INDEX(n_4,MID(TEXT(B14,n0),1,1)+1)&amp;INDEX(n0x,MID(TEXT(B14,n0),2,1)+1,MID(TEXT(B14,n0),3,1)+1)&amp;IF(-MID(TEXT(B14,n0),1,3),"миллиард"&amp;VLOOKUP(MID(TEXT(B14,n0),3,1)*AND(MID(TEXT(B14,n0),2,1)-1),мил,2),"")&amp;INDEX(n_4,MID(TEXT(B14,n0),4,1)+1)&amp;INDEX(n0x,MID(TEXT(B14,n0),5,1)+1,MID(TEXT(B14,n0),6,1)+1)&amp;IF(-MID(TEXT(B14,n0),4,3),"миллион"&amp;VLOOKUP(MID(TEXT(B14,n0),6,1)*AND(MID(TEXT(B14,n0),5,1)-1),мил,2),"")&amp;INDEX(n_4,MID(TEXT(B14,n0),7,1)+1)&amp;INDEX(n1x,MID(TEXT(B14,n0),8,1)+1,MID(TEXT(B14,n0),9,1)+1)&amp;IF(-MID(TEXT(B14,n0),7,3),VLOOKUP(MID(TEXT(B14,n0),9,1)*AND(MID(TEXT(B14,n0),8,1)-1),тыс,2),"")&amp;INDEX(n_4,MID(TEXT(B14,n0),10,1)+1)&amp;INDEX(n0x,MID(TEXT(B14,n0),11,1)+1,MID(TEXT(B14,n0),12,1)+1)),"z"," ")&amp;IF(TRUNC(TEXT(B14,n0)),"","Ноль ")&amp;"рубл"&amp;VLOOKUP(MOD(MAX(MOD(MID(TEXT(B14,n0),11,2)-11,100),9),10),{0,"ь ";1,"я ";4,"ей "},2)&amp;RIGHT(TEXT(B14,n0),2)&amp;" копе"&amp;VLOOKUP(MOD(MAX(MOD(RIGHT(TEXT(B14,n0),2)-11,100),9),10),{0,"йка";1,"йки";4,"ек"},2)</f>
        <v>Одиннадцать миллионов сто одиннадцать тысяч сто одиннадцать рублей 11 копеек</v>
      </c>
    </row>
    <row r="15" spans="2:17" x14ac:dyDescent="0.2">
      <c r="B15" s="7">
        <v>123456789.31999999</v>
      </c>
      <c r="C15" s="8" t="str">
        <f>SUBSTITUTE(PROPER(INDEX(n_4,MID(TEXT(B15,n0),1,1)+1)&amp;INDEX(n0x,MID(TEXT(B15,n0),2,1)+1,MID(TEXT(B15,n0),3,1)+1)&amp;IF(-MID(TEXT(B15,n0),1,3),"миллиард"&amp;VLOOKUP(MID(TEXT(B15,n0),3,1)*AND(MID(TEXT(B15,n0),2,1)-1),мил,2),"")&amp;INDEX(n_4,MID(TEXT(B15,n0),4,1)+1)&amp;INDEX(n0x,MID(TEXT(B15,n0),5,1)+1,MID(TEXT(B15,n0),6,1)+1)&amp;IF(-MID(TEXT(B15,n0),4,3),"миллион"&amp;VLOOKUP(MID(TEXT(B15,n0),6,1)*AND(MID(TEXT(B15,n0),5,1)-1),мил,2),"")&amp;INDEX(n_4,MID(TEXT(B15,n0),7,1)+1)&amp;INDEX(n1x,MID(TEXT(B15,n0),8,1)+1,MID(TEXT(B15,n0),9,1)+1)&amp;IF(-MID(TEXT(B15,n0),7,3),VLOOKUP(MID(TEXT(B15,n0),9,1)*AND(MID(TEXT(B15,n0),8,1)-1),тыс,2),"")&amp;INDEX(n_4,MID(TEXT(B15,n0),10,1)+1)&amp;INDEX(n0x,MID(TEXT(B15,n0),11,1)+1,MID(TEXT(B15,n0),12,1)+1)),"z"," ")&amp;IF(TRUNC(TEXT(B15,n0)),"","Ноль ")&amp;"рубл"&amp;VLOOKUP(MOD(MAX(MOD(MID(TEXT(B15,n0),11,2)-11,100),9),10),{0,"ь ";1,"я ";4,"ей "},2)&amp;RIGHT(TEXT(B15,n0),2)&amp;" копе"&amp;VLOOKUP(MOD(MAX(MOD(RIGHT(TEXT(B15,n0),2)-11,100),9),10),{0,"йка";1,"йки";4,"ек"},2)</f>
        <v>Сто двадцать три миллиона четыреста пятьдесят шесть тысяч семьсот восемьдесят девять рублей 32 копейки</v>
      </c>
    </row>
    <row r="16" spans="2:17" x14ac:dyDescent="0.2">
      <c r="B16" s="7">
        <v>123456789012.34</v>
      </c>
      <c r="C16" s="8" t="str">
        <f>SUBSTITUTE(PROPER(INDEX(n_4,MID(TEXT(B16,n0),1,1)+1)&amp;INDEX(n0x,MID(TEXT(B16,n0),2,1)+1,MID(TEXT(B16,n0),3,1)+1)&amp;IF(-MID(TEXT(B16,n0),1,3),"миллиард"&amp;VLOOKUP(MID(TEXT(B16,n0),3,1)*AND(MID(TEXT(B16,n0),2,1)-1),мил,2),"")&amp;INDEX(n_4,MID(TEXT(B16,n0),4,1)+1)&amp;INDEX(n0x,MID(TEXT(B16,n0),5,1)+1,MID(TEXT(B16,n0),6,1)+1)&amp;IF(-MID(TEXT(B16,n0),4,3),"миллион"&amp;VLOOKUP(MID(TEXT(B16,n0),6,1)*AND(MID(TEXT(B16,n0),5,1)-1),мил,2),"")&amp;INDEX(n_4,MID(TEXT(B16,n0),7,1)+1)&amp;INDEX(n1x,MID(TEXT(B16,n0),8,1)+1,MID(TEXT(B16,n0),9,1)+1)&amp;IF(-MID(TEXT(B16,n0),7,3),VLOOKUP(MID(TEXT(B16,n0),9,1)*AND(MID(TEXT(B16,n0),8,1)-1),тыс,2),"")&amp;INDEX(n_4,MID(TEXT(B16,n0),10,1)+1)&amp;INDEX(n0x,MID(TEXT(B16,n0),11,1)+1,MID(TEXT(B16,n0),12,1)+1)),"z"," ")&amp;IF(TRUNC(TEXT(B16,n0)),"","Ноль ")&amp;"рубл"&amp;VLOOKUP(MOD(MAX(MOD(MID(TEXT(B16,n0),11,2)-11,100),9),10),{0,"ь ";1,"я ";4,"ей "},2)&amp;RIGHT(TEXT(B16,n0),2)&amp;" копе"&amp;VLOOKUP(MOD(MAX(MOD(RIGHT(TEXT(B16,n0),2)-11,100),9),10),{0,"йка";1,"йки";4,"ек"},2)</f>
        <v>Сто двадцать три миллиарда четыреста пятьдесят шесть миллионов семьсот восемьдесят девять тысяч двенадцать рублей 34 копейки</v>
      </c>
      <c r="Q16" s="9"/>
    </row>
    <row r="17" spans="2:14" s="6" customFormat="1" ht="27" customHeight="1" x14ac:dyDescent="0.2">
      <c r="B17" s="10" t="s">
        <v>16</v>
      </c>
      <c r="C17" s="8"/>
      <c r="K17" s="3"/>
      <c r="L17" s="3"/>
      <c r="M17" s="3"/>
      <c r="N17" s="3"/>
    </row>
    <row r="18" spans="2:14" x14ac:dyDescent="0.2">
      <c r="B18" s="7">
        <f ca="1">ROUND((RAND()*1000000),2)</f>
        <v>428861.92</v>
      </c>
      <c r="C18" s="8" t="str">
        <f ca="1">SUBSTITUTE(PROPER(INDEX(n_4,MID(TEXT(B18,n0),1,1)+1)&amp;INDEX(n0x,MID(TEXT(B18,n0),2,1)+1,MID(TEXT(B18,n0),3,1)+1)&amp;IF(-MID(TEXT(B18,n0),1,3),"миллиард"&amp;VLOOKUP(MID(TEXT(B18,n0),3,1)*AND(MID(TEXT(B18,n0),2,1)-1),мил,2),"")&amp;INDEX(n_4,MID(TEXT(B18,n0),4,1)+1)&amp;INDEX(n0x,MID(TEXT(B18,n0),5,1)+1,MID(TEXT(B18,n0),6,1)+1)&amp;IF(-MID(TEXT(B18,n0),4,3),"миллион"&amp;VLOOKUP(MID(TEXT(B18,n0),6,1)*AND(MID(TEXT(B18,n0),5,1)-1),мил,2),"")&amp;INDEX(n_4,MID(TEXT(B18,n0),7,1)+1)&amp;INDEX(n1x,MID(TEXT(B18,n0),8,1)+1,MID(TEXT(B18,n0),9,1)+1)&amp;IF(-MID(TEXT(B18,n0),7,3),VLOOKUP(MID(TEXT(B18,n0),9,1)*AND(MID(TEXT(B18,n0),8,1)-1),тыс,2),"")&amp;INDEX(n_4,MID(TEXT(B18,n0),10,1)+1)&amp;INDEX(n0x,MID(TEXT(B18,n0),11,1)+1,MID(TEXT(B18,n0),12,1)+1)),"z"," ")&amp;IF(TRUNC(TEXT(B18,n0)),"","Ноль ")&amp;"рубл"&amp;VLOOKUP(MOD(MAX(MOD(MID(TEXT(B18,n0),11,2)-11,100),9),10),{0,"ь ";1,"я ";4,"ей "},2)&amp;RIGHT(TEXT(B18,n0),2)&amp;" копе"&amp;VLOOKUP(MOD(MAX(MOD(RIGHT(TEXT(B18,n0),2)-11,100),9),10),{0,"йка";1,"йки";4,"ек"},2)</f>
        <v>Четыреста двадцать восемь тысяч восемьсот шестьдесят один рубль 92 копейки</v>
      </c>
    </row>
    <row r="19" spans="2:14" x14ac:dyDescent="0.2">
      <c r="B19" s="7">
        <f ca="1">ROUND((RAND()*10000000),2)</f>
        <v>2676303.67</v>
      </c>
      <c r="C19" s="8" t="str">
        <f ca="1">SUBSTITUTE(PROPER(INDEX(n_4,MID(TEXT(B19,n0),1,1)+1)&amp;INDEX(n0x,MID(TEXT(B19,n0),2,1)+1,MID(TEXT(B19,n0),3,1)+1)&amp;IF(-MID(TEXT(B19,n0),1,3),"миллиард"&amp;VLOOKUP(MID(TEXT(B19,n0),3,1)*AND(MID(TEXT(B19,n0),2,1)-1),мил,2),"")&amp;INDEX(n_4,MID(TEXT(B19,n0),4,1)+1)&amp;INDEX(n0x,MID(TEXT(B19,n0),5,1)+1,MID(TEXT(B19,n0),6,1)+1)&amp;IF(-MID(TEXT(B19,n0),4,3),"миллион"&amp;VLOOKUP(MID(TEXT(B19,n0),6,1)*AND(MID(TEXT(B19,n0),5,1)-1),мил,2),"")&amp;INDEX(n_4,MID(TEXT(B19,n0),7,1)+1)&amp;INDEX(n1x,MID(TEXT(B19,n0),8,1)+1,MID(TEXT(B19,n0),9,1)+1)&amp;IF(-MID(TEXT(B19,n0),7,3),VLOOKUP(MID(TEXT(B19,n0),9,1)*AND(MID(TEXT(B19,n0),8,1)-1),тыс,2),"")&amp;INDEX(n_4,MID(TEXT(B19,n0),10,1)+1)&amp;INDEX(n0x,MID(TEXT(B19,n0),11,1)+1,MID(TEXT(B19,n0),12,1)+1)),"z"," ")&amp;IF(TRUNC(TEXT(B19,n0)),"","Ноль ")&amp;"рубл"&amp;VLOOKUP(MOD(MAX(MOD(MID(TEXT(B19,n0),11,2)-11,100),9),10),{0,"ь ";1,"я ";4,"ей "},2)&amp;RIGHT(TEXT(B19,n0),2)&amp;" копе"&amp;VLOOKUP(MOD(MAX(MOD(RIGHT(TEXT(B19,n0),2)-11,100),9),10),{0,"йка";1,"йки";4,"ек"},2)</f>
        <v>Два миллиона шестьсот семьдесят шесть тысяч триста три рубля 67 копеек</v>
      </c>
    </row>
    <row r="20" spans="2:14" x14ac:dyDescent="0.2">
      <c r="B20" s="7">
        <f ca="1">ROUND((RAND()*100000000),2)</f>
        <v>95719793.269999996</v>
      </c>
      <c r="C20" s="8" t="str">
        <f ca="1">SUBSTITUTE(PROPER(INDEX(n_4,MID(TEXT(B20,n0),1,1)+1)&amp;INDEX(n0x,MID(TEXT(B20,n0),2,1)+1,MID(TEXT(B20,n0),3,1)+1)&amp;IF(-MID(TEXT(B20,n0),1,3),"миллиард"&amp;VLOOKUP(MID(TEXT(B20,n0),3,1)*AND(MID(TEXT(B20,n0),2,1)-1),мил,2),"")&amp;INDEX(n_4,MID(TEXT(B20,n0),4,1)+1)&amp;INDEX(n0x,MID(TEXT(B20,n0),5,1)+1,MID(TEXT(B20,n0),6,1)+1)&amp;IF(-MID(TEXT(B20,n0),4,3),"миллион"&amp;VLOOKUP(MID(TEXT(B20,n0),6,1)*AND(MID(TEXT(B20,n0),5,1)-1),мил,2),"")&amp;INDEX(n_4,MID(TEXT(B20,n0),7,1)+1)&amp;INDEX(n1x,MID(TEXT(B20,n0),8,1)+1,MID(TEXT(B20,n0),9,1)+1)&amp;IF(-MID(TEXT(B20,n0),7,3),VLOOKUP(MID(TEXT(B20,n0),9,1)*AND(MID(TEXT(B20,n0),8,1)-1),тыс,2),"")&amp;INDEX(n_4,MID(TEXT(B20,n0),10,1)+1)&amp;INDEX(n0x,MID(TEXT(B20,n0),11,1)+1,MID(TEXT(B20,n0),12,1)+1)),"z"," ")&amp;IF(TRUNC(TEXT(B20,n0)),"","Ноль ")&amp;"рубл"&amp;VLOOKUP(MOD(MAX(MOD(MID(TEXT(B20,n0),11,2)-11,100),9),10),{0,"ь ";1,"я ";4,"ей "},2)&amp;RIGHT(TEXT(B20,n0),2)&amp;" копе"&amp;VLOOKUP(MOD(MAX(MOD(RIGHT(TEXT(B20,n0),2)-11,100),9),10),{0,"йка";1,"йки";4,"ек"},2)</f>
        <v>Девяносто пять миллионов семьсот девятнадцать тысяч семьсот девяносто три рубля 27 копеек</v>
      </c>
    </row>
    <row r="21" spans="2:14" x14ac:dyDescent="0.2">
      <c r="B21" s="7">
        <f ca="1">ROUND((RAND()*1000000000),2)</f>
        <v>14739256.369999999</v>
      </c>
      <c r="C21" s="8" t="str">
        <f ca="1">SUBSTITUTE(PROPER(INDEX(n_4,MID(TEXT(B21,n0),1,1)+1)&amp;INDEX(n0x,MID(TEXT(B21,n0),2,1)+1,MID(TEXT(B21,n0),3,1)+1)&amp;IF(-MID(TEXT(B21,n0),1,3),"миллиард"&amp;VLOOKUP(MID(TEXT(B21,n0),3,1)*AND(MID(TEXT(B21,n0),2,1)-1),мил,2),"")&amp;INDEX(n_4,MID(TEXT(B21,n0),4,1)+1)&amp;INDEX(n0x,MID(TEXT(B21,n0),5,1)+1,MID(TEXT(B21,n0),6,1)+1)&amp;IF(-MID(TEXT(B21,n0),4,3),"миллион"&amp;VLOOKUP(MID(TEXT(B21,n0),6,1)*AND(MID(TEXT(B21,n0),5,1)-1),мил,2),"")&amp;INDEX(n_4,MID(TEXT(B21,n0),7,1)+1)&amp;INDEX(n1x,MID(TEXT(B21,n0),8,1)+1,MID(TEXT(B21,n0),9,1)+1)&amp;IF(-MID(TEXT(B21,n0),7,3),VLOOKUP(MID(TEXT(B21,n0),9,1)*AND(MID(TEXT(B21,n0),8,1)-1),тыс,2),"")&amp;INDEX(n_4,MID(TEXT(B21,n0),10,1)+1)&amp;INDEX(n0x,MID(TEXT(B21,n0),11,1)+1,MID(TEXT(B21,n0),12,1)+1)),"z"," ")&amp;IF(TRUNC(TEXT(B21,n0)),"","Ноль ")&amp;"рубл"&amp;VLOOKUP(MOD(MAX(MOD(MID(TEXT(B21,n0),11,2)-11,100),9),10),{0,"ь ";1,"я ";4,"ей "},2)&amp;RIGHT(TEXT(B21,n0),2)&amp;" копе"&amp;VLOOKUP(MOD(MAX(MOD(RIGHT(TEXT(B21,n0),2)-11,100),9),10),{0,"йка";1,"йки";4,"ек"},2)</f>
        <v>Четырнадцать миллионов семьсот тридцать девять тысяч двести пятьдесят шесть рублей 37 копеек</v>
      </c>
    </row>
    <row r="22" spans="2:14" x14ac:dyDescent="0.2">
      <c r="B22" s="7">
        <f ca="1">ROUND((RAND()*1000000000000),2)</f>
        <v>315254365331.32001</v>
      </c>
      <c r="C22" s="8" t="str">
        <f ca="1">SUBSTITUTE(PROPER(INDEX(n_4,MID(TEXT(B22,n0),1,1)+1)&amp;INDEX(n0x,MID(TEXT(B22,n0),2,1)+1,MID(TEXT(B22,n0),3,1)+1)&amp;IF(-MID(TEXT(B22,n0),1,3),"миллиард"&amp;VLOOKUP(MID(TEXT(B22,n0),3,1)*AND(MID(TEXT(B22,n0),2,1)-1),мил,2),"")&amp;INDEX(n_4,MID(TEXT(B22,n0),4,1)+1)&amp;INDEX(n0x,MID(TEXT(B22,n0),5,1)+1,MID(TEXT(B22,n0),6,1)+1)&amp;IF(-MID(TEXT(B22,n0),4,3),"миллион"&amp;VLOOKUP(MID(TEXT(B22,n0),6,1)*AND(MID(TEXT(B22,n0),5,1)-1),мил,2),"")&amp;INDEX(n_4,MID(TEXT(B22,n0),7,1)+1)&amp;INDEX(n1x,MID(TEXT(B22,n0),8,1)+1,MID(TEXT(B22,n0),9,1)+1)&amp;IF(-MID(TEXT(B22,n0),7,3),VLOOKUP(MID(TEXT(B22,n0),9,1)*AND(MID(TEXT(B22,n0),8,1)-1),тыс,2),"")&amp;INDEX(n_4,MID(TEXT(B22,n0),10,1)+1)&amp;INDEX(n0x,MID(TEXT(B22,n0),11,1)+1,MID(TEXT(B22,n0),12,1)+1)),"z"," ")&amp;IF(TRUNC(TEXT(B22,n0)),"","Ноль ")&amp;"рубл"&amp;VLOOKUP(MOD(MAX(MOD(MID(TEXT(B22,n0),11,2)-11,100),9),10),{0,"ь ";1,"я ";4,"ей "},2)&amp;RIGHT(TEXT(B22,n0),2)&amp;" копе"&amp;VLOOKUP(MOD(MAX(MOD(RIGHT(TEXT(B22,n0),2)-11,100),9),10),{0,"йка";1,"йки";4,"ек"},2)</f>
        <v>Триста пятнадцать миллиардов двести пятьдесят четыре миллиона триста шестьдесят пять тысяч триста тридцать один рубль 32 копейки</v>
      </c>
    </row>
    <row r="23" spans="2:14" x14ac:dyDescent="0.2">
      <c r="B23" s="7"/>
      <c r="C23" s="11"/>
    </row>
    <row r="24" spans="2:14" x14ac:dyDescent="0.2">
      <c r="C24" s="12"/>
    </row>
    <row r="26" spans="2:14" x14ac:dyDescent="0.2">
      <c r="D26" s="9"/>
    </row>
    <row r="27" spans="2:14" x14ac:dyDescent="0.2">
      <c r="D27" s="9"/>
    </row>
    <row r="28" spans="2:14" x14ac:dyDescent="0.2">
      <c r="D28" s="9"/>
    </row>
  </sheetData>
  <pageMargins left="0.75" right="0.75" top="1" bottom="1" header="0.5" footer="0.5"/>
  <pageSetup paperSize="9" orientation="portrait" r:id="rId1"/>
  <headerFooter alignWithMargins="0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Формула 2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Markovski</dc:creator>
  <cp:lastModifiedBy>Aliabeva</cp:lastModifiedBy>
  <cp:lastPrinted>2023-08-11T05:53:51Z</cp:lastPrinted>
  <dcterms:created xsi:type="dcterms:W3CDTF">2021-04-16T08:52:42Z</dcterms:created>
  <dcterms:modified xsi:type="dcterms:W3CDTF">2024-11-12T07:55:50Z</dcterms:modified>
</cp:coreProperties>
</file>